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INOTDEL\ЦІЛЬОВІ ПРОГРАМИ\МІСЦЕВІ ПРОГРАМИ\Програма розвитку ЖКГ\Програма ЖКГ та благоустрою на 2022-2024 роки\ЗМІНИ до Програми ЖКГ на 2022-2024рр ріш від 07.10.2024 № 3\"/>
    </mc:Choice>
  </mc:AlternateContent>
  <xr:revisionPtr revIDLastSave="0" documentId="13_ncr:1_{30565032-4E4A-415B-B843-A373B125BF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додаток 1" sheetId="3" r:id="rId1"/>
    <sheet name="додаток 2" sheetId="1" r:id="rId2"/>
    <sheet name="додаток 3" sheetId="2" r:id="rId3"/>
    <sheet name="додаток 4" sheetId="4" r:id="rId4"/>
    <sheet name="додаток 5" sheetId="5" r:id="rId5"/>
    <sheet name="додаток 6" sheetId="6" r:id="rId6"/>
  </sheets>
  <definedNames>
    <definedName name="_Hlk90471247" localSheetId="1">'додаток 2'!$A$7</definedName>
    <definedName name="_Hlk90471247" localSheetId="2">'додаток 3'!$A$7</definedName>
    <definedName name="_Hlk90471247" localSheetId="3">'додаток 4'!$A$7</definedName>
    <definedName name="_Hlk90471247" localSheetId="4">'додаток 5'!$A$7</definedName>
    <definedName name="_xlnm.Print_Titles" localSheetId="1">'додаток 2'!$9:$12</definedName>
    <definedName name="_xlnm.Print_Titles" localSheetId="2">'додаток 3'!$9:$12</definedName>
    <definedName name="_xlnm.Print_Titles" localSheetId="3">'додаток 4'!$9:$12</definedName>
    <definedName name="_xlnm.Print_Titles" localSheetId="4">'додаток 5'!$9:$12</definedName>
    <definedName name="_xlnm.Print_Area" localSheetId="0">'додаток 1'!$A$1:$E$17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4" l="1"/>
  <c r="F55" i="4"/>
  <c r="F54" i="4"/>
  <c r="E52" i="4"/>
  <c r="F39" i="5" l="1"/>
  <c r="F36" i="2" l="1"/>
  <c r="F18" i="2"/>
  <c r="F37" i="5"/>
  <c r="F53" i="4"/>
  <c r="F35" i="2" l="1"/>
  <c r="F34" i="2"/>
  <c r="E36" i="2" l="1"/>
  <c r="D37" i="2"/>
  <c r="D54" i="4"/>
  <c r="D55" i="4" s="1"/>
  <c r="D36" i="2"/>
  <c r="C13" i="3"/>
  <c r="C14" i="3"/>
  <c r="E54" i="4"/>
  <c r="E30" i="1" l="1"/>
  <c r="E24" i="1" l="1"/>
  <c r="E29" i="4"/>
  <c r="E37" i="5"/>
  <c r="E38" i="5" s="1"/>
  <c r="D37" i="5"/>
  <c r="D38" i="5" s="1"/>
  <c r="D52" i="4"/>
  <c r="D53" i="4" s="1"/>
  <c r="F38" i="5" l="1"/>
  <c r="E53" i="4"/>
  <c r="E18" i="2"/>
  <c r="D18" i="2"/>
  <c r="E13" i="2"/>
  <c r="F13" i="2"/>
  <c r="D13" i="2"/>
  <c r="D35" i="2" l="1"/>
  <c r="D34" i="2"/>
  <c r="E35" i="2"/>
  <c r="E34" i="2"/>
  <c r="E14" i="3"/>
  <c r="E13" i="3"/>
  <c r="C12" i="3"/>
  <c r="B12" i="3"/>
  <c r="D12" i="3" l="1"/>
  <c r="E12" i="3" s="1"/>
  <c r="D24" i="1" l="1"/>
  <c r="C24" i="1"/>
  <c r="D13" i="1"/>
  <c r="D62" i="1" s="1"/>
  <c r="E13" i="1"/>
  <c r="E62" i="1" s="1"/>
  <c r="C13" i="1"/>
  <c r="C62" i="1" l="1"/>
</calcChain>
</file>

<file path=xl/sharedStrings.xml><?xml version="1.0" encoding="utf-8"?>
<sst xmlns="http://schemas.openxmlformats.org/spreadsheetml/2006/main" count="426" uniqueCount="254">
  <si>
    <t>№</t>
  </si>
  <si>
    <t>Найменування завдання/заходу</t>
  </si>
  <si>
    <t>Орієнтовна потреба на 2022 рік, тис.грн.</t>
  </si>
  <si>
    <t>Орієнтовна потреба на 2023 рік, тис.грн</t>
  </si>
  <si>
    <t>Орієнтовна потреба на 2024 рік, тис.грн.</t>
  </si>
  <si>
    <t>1.</t>
  </si>
  <si>
    <t>Придбання предметів, матеріалів, обладнання та інвентарю</t>
  </si>
  <si>
    <t xml:space="preserve">Придбання світлодіодних ламп для мережі вуличного освітлення та інших витратних матеріалів </t>
  </si>
  <si>
    <t>Придбання придорожніх знаків та вуличних інформаційних стендів (з установкою)</t>
  </si>
  <si>
    <t>Придбання вуличних лавок (з установкою)</t>
  </si>
  <si>
    <t>Придбання урн для сміття (з установкою)</t>
  </si>
  <si>
    <t>Придбання кришок оглядових колодязів (з установкою)</t>
  </si>
  <si>
    <t>Придбання та виготовлення адресних табличок для маркування будівель комунальної форми власності (з установкою )</t>
  </si>
  <si>
    <t>Придбання та виготовлення дерев’яних виробів (з установкою)</t>
  </si>
  <si>
    <t>Придбання ніпеля секцій та секцій теплообмінника для газового котла у Августинівському закладі загальної середньої освіти Широківської сільської ради Запорізького району Запорізької області</t>
  </si>
  <si>
    <t>Придбання спеціалізованої техніки, мотокос</t>
  </si>
  <si>
    <t>Придбання евроконтейнерів для збору твердих побутових відходів</t>
  </si>
  <si>
    <t>Оплата послуг (крім комунальних):</t>
  </si>
  <si>
    <t>Оплата послуг з обрізування, підрізання дерев та живих огорож на території громади</t>
  </si>
  <si>
    <t>Оплата послуг з прибирання стихійних сміттєзвалищ та вивезення безпечних відходів (у т.ч. навантаження, подрібнення та вивіз опалого листя та гілля)</t>
  </si>
  <si>
    <t>Оплата послуг прибирання снігу та посипання території громади протиожеледними засобами</t>
  </si>
  <si>
    <t>Оплата послуг з покосу трави на територіях об`єктів бюджетної сфери, соціально-культурного призначення, прилеглих територіях житлового фонду, в зонах відпочинку, парках, скверах та інших місцях масового перебування людей</t>
  </si>
  <si>
    <t xml:space="preserve">Оплата послуг виготовлення технічної документації на об`єкти нерухомого майна </t>
  </si>
  <si>
    <t>Оплата послуг з ремонту та технічного обслуговування електрообладнання та електричних мереж, з веденням технічної документації на об’єктах Замовника</t>
  </si>
  <si>
    <t>Оплата послуг з приєднання до електричних мереж</t>
  </si>
  <si>
    <t>Оплата послуг з виконання робіт  поточного ремонту внутрішньоквартальних доріг та інших проїздів, тротуарів та пішохідних доріжок населених пунктів громади</t>
  </si>
  <si>
    <t>Оплата послуг з поточного ремонту придорожніх знаків, вуличних інформаційних стендів на території населених пунктів громади</t>
  </si>
  <si>
    <t>Оплата послуг з поточного ремонту вуличних лавок, урн для сміття та зупинкових комплексів</t>
  </si>
  <si>
    <t>Оплата послуг з обслуговування житлових будівель та приміщень</t>
  </si>
  <si>
    <t>Оплата консультаційних послуг у галузях інженерії та будівництва (виготовлення сертифікатів енергетичної ефективності будівель)</t>
  </si>
  <si>
    <t>Оплата послуг з поточного ремонту металевих огорож, навісів та інших конструкцій на території населених пунктів громади</t>
  </si>
  <si>
    <t>Оплата послуг влаштування об'єктів дорожньої інфраструктури (тротуарів, пішохідних доріжок)</t>
  </si>
  <si>
    <t>Оплата послуг  нерегулярних пасажирських перевезень за заявкою Замовника</t>
  </si>
  <si>
    <t>Оплата послуг з прибирання та підмітання вулиць</t>
  </si>
  <si>
    <t>Оплата послуг з демонтажу (розбирання, знесення) існуючих будівель та споруд</t>
  </si>
  <si>
    <t>Оплата послуг з підвозу питної води</t>
  </si>
  <si>
    <t>Оплата послуг щодо проведення незалежної оцінки майна комунальної форми власності</t>
  </si>
  <si>
    <t>Оплата послуг з поточного ремонту об’єктів комунальної форми власності, приміщень, інженерних мереж, експлуатаційні послуги з утримання будинків і споруд</t>
  </si>
  <si>
    <t xml:space="preserve">Оплата послуг з топографо-геодезичної зйомки житлових будників в масштабі 1:500 </t>
  </si>
  <si>
    <t>Оплата послуг поточного ремонту санвузлів закладів освіти</t>
  </si>
  <si>
    <t>Оплата послуг інженерно-геологічних та інженерно-геодезичних вишукувань по об'єктам будівництва, реконструкції</t>
  </si>
  <si>
    <t xml:space="preserve">Оплата послуг поточного середнього ремонту дорожнього покриття по вул.Половецька селища Сонячне Запорізького району Запорізької області </t>
  </si>
  <si>
    <t>Оплата послуг поточного середнього ремонту дорожнього покриття по вул.Зелена Діброва селища Сонячне Запорізького району Запорізької області</t>
  </si>
  <si>
    <t>Оплата послуг поточного середнього ремонту дорожнього покриття по вул.Незалежності селища Сонячне Запорізького району Запорізької області</t>
  </si>
  <si>
    <t>Влаштування дорожніх знаків та пристроїв примусового зниження швидкості транспортних засобів на території Широківської сільської ради Запорізького району Запорізької області, а саме: вул.Ясна, вул.Половецька, вул.Лісна, вул.Зелена Діброва у селищі Сонячне</t>
  </si>
  <si>
    <t>Послуги з поточного ремонту, технічного обслуговування і утримання в належному стані зовнішніх мереж водопостачання</t>
  </si>
  <si>
    <t>Експлуатаційне утримання автомобільних доріг</t>
  </si>
  <si>
    <t>Всього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</si>
  <si>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</si>
  <si>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</si>
  <si>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</si>
  <si>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</si>
  <si>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</si>
  <si>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</si>
  <si>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</si>
  <si>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</si>
  <si>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</si>
  <si>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</si>
  <si>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</si>
  <si>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</si>
  <si>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</si>
  <si>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</si>
  <si>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</si>
  <si>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</si>
  <si>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</si>
  <si>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</si>
  <si>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</si>
  <si>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</si>
  <si>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</si>
  <si>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</si>
  <si>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</si>
  <si>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</si>
  <si>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</si>
  <si>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</si>
  <si>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</si>
  <si>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</si>
  <si>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</si>
  <si>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</si>
  <si>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</si>
  <si>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</si>
  <si>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</si>
  <si>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</si>
  <si>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</si>
  <si>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</si>
  <si>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</si>
  <si>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</si>
  <si>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</si>
  <si>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</si>
  <si>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</si>
  <si>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</si>
  <si>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Секретарь сільської ради</t>
  </si>
  <si>
    <t>Олена ПРАВДЮК</t>
  </si>
  <si>
    <t>Додаток 2</t>
  </si>
  <si>
    <t>до Програми зі змінами, внесеними рішенням сільської ради</t>
  </si>
  <si>
    <t>Перелік завдань і заходів</t>
  </si>
  <si>
    <t>Додаток 1</t>
  </si>
  <si>
    <t>до Програми</t>
  </si>
  <si>
    <t>зі змінами, внесеними</t>
  </si>
  <si>
    <t>рішенням сільської ради</t>
  </si>
  <si>
    <t xml:space="preserve">Прогнозні обсяги та джерела фінансування </t>
  </si>
  <si>
    <t>тис. грн</t>
  </si>
  <si>
    <t>Обсяг коштів, які пропонується залучити на виконання заходів Програми</t>
  </si>
  <si>
    <t>2022 рік</t>
  </si>
  <si>
    <t>2023 рік</t>
  </si>
  <si>
    <t>2024 рік</t>
  </si>
  <si>
    <t>Усього витрат на виконання заходів Програми</t>
  </si>
  <si>
    <t>Усього, у тому числі:</t>
  </si>
  <si>
    <t>кошти місцевого бюджету</t>
  </si>
  <si>
    <t>кошти інших джерел</t>
  </si>
  <si>
    <t xml:space="preserve">Секретар сільської ради                                                                                                                                      </t>
  </si>
  <si>
    <t>Додаток 3</t>
  </si>
  <si>
    <t>Перелік завдань і заходів (нове будівництво)</t>
  </si>
  <si>
    <t>Капітальне будівництво (придбання) житла</t>
  </si>
  <si>
    <t>Капітальне будівництво (придбання) інших об’єктів</t>
  </si>
  <si>
    <t>Нове будівництво дитячого будинку сімейного типу (житлового будинку) за адресою: вулиця Фестивальна селища Відрадне Запорізького району Запорізької області. Коригування</t>
  </si>
  <si>
    <t>Нове будівництво малого групового будинку (житлового будинку) за адресою: вулиця Садова села Широке Запорізького району Запорізької області. Коригування</t>
  </si>
  <si>
    <t>Джерела фінансування</t>
  </si>
  <si>
    <t>Місцевий бюджет</t>
  </si>
  <si>
    <t>Інші джерела</t>
  </si>
  <si>
    <t>Нове будівництво адміністративної будівлі за адресою: вул. Весняна, с-ще Сонячне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</si>
  <si>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вул.Квітуча, село Широке Запорізького району Запорізької області</t>
  </si>
  <si>
    <t>Нове будівництво пристрою примусового зниження швидкості транспортних засобів за адресою: вул.Центральна, село Зеленопілля Запорізького району Запорізької області</t>
  </si>
  <si>
    <t>Нове будівництво Центру безпеки громадян по вул. Молодіжна села Петропіль Запорізького району Запорізької області</t>
  </si>
  <si>
    <t>Будівництво зовнішніх мереж водопостачання та водовідведення будівлі незавершеного будівництва Центру первинної медичної допомоги, розташованої по вул. Інститутська в селищі Сонячне Запорізького району Запорізької області</t>
  </si>
  <si>
    <t>ВСЬОГО, у тому числі:</t>
  </si>
  <si>
    <t>Додаток 4</t>
  </si>
  <si>
    <t>Перелік завдань і заходів (реконструкція)</t>
  </si>
  <si>
    <t>Реконструкція парку відпочинку за адресою: с.Широке Запорізького району Запорізької області</t>
  </si>
  <si>
    <t>Реконструкція та реставрація інших об'єктів</t>
  </si>
  <si>
    <t>Реконструкція будівлі Августинівської загальноосвітньої школи І-ІІІ ступенів Широківської сільради Запорізького району Запорізької області, яка знаходиться за адресою: 74403, вул.Молодіжна, 63, с.Августинівка Запорізького району Запорізької області</t>
  </si>
  <si>
    <t xml:space="preserve">Реконструкція  системи опалення із встановленням альтернативного (на твердому паливі) джерела опалення для  Широківської сільської ради Запорізького району Запорізької області за адресою: Запорізька область, Запорізький район, с. Широке, вул. Центральна, 1 </t>
  </si>
  <si>
    <t>Реконструкція  системи опалення із встановленням альтернативного (на твердому паливі) джерела опалення для  комунального некомерційного підприємства «Центр первинної медико-санітарної допомоги «СІМЕЙНИЙ ЛІКАР» Широківської сільської ради Запорізького району Запорізької області за адресою: Запорізька область, Запорізький район, с. село Малишівка, вул. Жовтнева (Квітуча), будинок 15</t>
  </si>
  <si>
    <t xml:space="preserve">Реконструкція  системи опалення із встановленням альтернативного (на твердому паливі) джерела опалення для комунального некомерційного підприємства «Місцева пожежна охорона Широківської ОТГ» Широківської сільської ради Запорізького району Запорізької області  за адресою: Запорізька область, Запорізький район, с. Широке, вул. Космічна, 2в </t>
  </si>
  <si>
    <t>Реконструкція системи опалення із встановленням альтернативного (на твердому паливі) джерела опалення для Широківської сільської ради Запорізького району Запорізької області за адресою: с.Володимирівське, вул.Шкільна 2, Запорізька область, Запорізький район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</si>
  <si>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вул.Молодіжна, б.63, с.Августинівка Запорізького району Запорізької області</t>
  </si>
  <si>
    <t>Реконструкція будівлі котельної та системи опалення зі встановленням котла на альтернативному виді палива з заміною теплової мережі за адресою: вул.Перемоги, б.3б, с.Відрадне Запорізького району Запорізької області</t>
  </si>
  <si>
    <t>Реконструкція амбулаторії за адресою: вул.Горького, 9, селище Відрадне Запорізького району Запорізької області. Коригування</t>
  </si>
  <si>
    <t>Реконструкція споруд водозабору і водопроводів для забезпечення користувачів артезіанською водою села Августинівка Запорізького району Запорізької області</t>
  </si>
  <si>
    <t>Реконструкція мереж зовнішнього електропостачання за проектом: Приєднання до електричних мереж ПАТ «Запоріжжяобленерго» електроустановок КНП «Центр первинної медико-санітарної допомоги «Сімейний лікар» Широківської сільської ради Запорізького району Запорізької області за адресою: вул.Інститутська, с.Сонячне Запорізького району Запорізької області</t>
  </si>
  <si>
    <t>Реконструкція системи опалення з установкою альтернативного (на твердому паливі) джерела опалення адміністративної будівлі за адресою: Запорізька область, Запорізький район, с.Веселе, вул.Центральна, 48а. Коригування</t>
  </si>
  <si>
    <t>Реконструкція системи газопостачання об'єкта, приєднаного до ГРМ; реконструкція комерційного вузла обліку газу Августинівського закладу загальної середньої освіти Широківської сільської ради, Запорізького району, Запорізької області за адресою: вул.Молодіжна, 63, с.Августинівка</t>
  </si>
  <si>
    <t>Реконструкція системи газопостачання об'єкта, приєднаного до ГРМ; реконструкція комерційного вузла обліку газу Відраднівсього закладу загальної середньої освіти Широківської сільської ради, Запорізького району, Запорізької області за адресою: вул.Перемоги, 3 Б, с.Відрадне</t>
  </si>
  <si>
    <t>Реконструкція водопровідних мереж з підключенням абонентів с.Лукашеве Запорізького району Запорізької області</t>
  </si>
  <si>
    <t>Реконструкція стадіону за адресою: вул.Шкільна, 13, село Володимирівське Запорізького району Запорізької області</t>
  </si>
  <si>
    <t>Реконструкція будівлі Відраднівської загальноосвітньої школи I-III ступені Широківської сільської ради Запорізького району Запорізької області , що знаходиться за адресою : 70406, вул. Перемоги, буд. 2, с-ще Відрадне Запорізького району Запорізької області</t>
  </si>
  <si>
    <t>Реконструкція будівлі Володимирівського навчально-виховного комплексу "школа І-ІІІ ступенів-гімназія "УСПІХ" Запорізького району Запорізької області в рамках проекту "Новий освітній простір" Коригування</t>
  </si>
  <si>
    <t>Реконструкція (термомодернізація) будівлі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</si>
  <si>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Реконструкція артезіанської свердловини і насосної станції для подачі технічної води користувачам села Широке Запорізького району Запорізької області</t>
  </si>
  <si>
    <t>Реконструкція будівлі для облаштування денного центру соціально-психологічної допомоги особам, які постраждали від домашнього насильства та/або насильства за ознакою статі, за адресою: вул.Центральна, 7-а, село Лукашеве Запорізького району Запорізької області</t>
  </si>
  <si>
    <t>Реконструкція дороги за адресою: вул. Стадіонна село Володимирівське Запорізького району Запорізької області</t>
  </si>
  <si>
    <t>Реконструкція дороги за адресою: вул. Будівельників село Володимирівське Запорізького району Запорізької області</t>
  </si>
  <si>
    <t>Велопішохідна доріжка з освітленням вул. Будівельників село Володимирівське Запорізького району Запорізької області. Реконструкція (виготовлення ПКД)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</si>
  <si>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</si>
  <si>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</si>
  <si>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</si>
  <si>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</si>
  <si>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</si>
  <si>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</si>
  <si>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</si>
  <si>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</si>
  <si>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</si>
  <si>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</si>
  <si>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</si>
  <si>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</si>
  <si>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</si>
  <si>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</si>
  <si>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</si>
  <si>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Перелік завдань і заходів (капітальний ремонт)</t>
  </si>
  <si>
    <t>Капітальний ремонт інших об'єктів</t>
  </si>
  <si>
    <t>Капітальний ремонт об’єкту благоустрою (футбольного майданчика в Августинівській загальноосвітній школі І-ІІІ ступенів), за адресою: вул.Молодіжна, 63, с.Августинівка Запорізького району Запорізької області</t>
  </si>
  <si>
    <t>Капітальний ремонт об’єкту благоустрою (футбольного майданчика в Відраднівській загальноосвітній школі І-ІІІ ступенів), за адресою: вул.Перемоги, 2, с.Відрадне Запорізького району Запорізької області</t>
  </si>
  <si>
    <t>Капітальний ремонт об’єкту благоустрою (футбольного майданчика в Петропільському навчально-виховному комплексі "загальноосвітнього навчального закладу-дошкільного навчального закладу), за адресою: вул.Молодіжна, 1, с.Петропіль Запорізького району Запорізької області</t>
  </si>
  <si>
    <t>Капітальний ремонт дороги за адресою: Запорізька область, Запорізький район, селище Сонячне, вулиця Садова. Коригування</t>
  </si>
  <si>
    <t xml:space="preserve">Капітальний ремонт БК по вулиці Центральній, 42 в с.Веселе Запорізького району Запорізької області
</t>
  </si>
  <si>
    <t>Капітальний ремонт покриття проїзної частини проїзду між вул. Завалюшина та вул.Садова села Широке Запорізького району Запорізької області</t>
  </si>
  <si>
    <t xml:space="preserve">Капітальний ремонт автомобільної дороги за адресою: с.Сонячне по вул.Незалежності Запорізького району Запорізької області </t>
  </si>
  <si>
    <t>Капітальний ремонт будівлі Петропільського опорного закладу загальної середньої освіти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вул.Молодіжна, 1, с.Петропіль Запорізького району Запорізької області</t>
  </si>
  <si>
    <t>Капітальний ремонт будівлі Лукашівського навчально-виховного комплексу «загальноосвітнього навчального закладу-закладу дошкільної освіти» Широківської сільської ради Запорізького району Запорізької області зі встановленням автоматизованної адресної системи протипожежного захисту за адресою: пров.Шкільний, 12, с.Лукашеве Запорізького району Запорізької області</t>
  </si>
  <si>
    <t>Капітальний ремонт приміщень одноповерхових прибудов будівлі комунальної власності Миколай-Пільської ради за адресою: с.Миколай-Поле, вул.Центральна, 87, Запорізького району Запорізької області</t>
  </si>
  <si>
    <t>Капітальний ремонт приміщення спортивного залу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</si>
  <si>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(«Влаштування дорожніх знаків та пристроїв примусового зниження швидкості транспортних засобів на території Широківської сільської ради Запорізькогорайону Запорізької області, а саме: вул. Ясна, вул. Половецька, вул. Лісна, вул. Зелена Діброва у селищі Сонячне»)</t>
  </si>
  <si>
    <t>Капітальний ремонт приміщення будівлі Петропільського ліцею Широківської сільської ради Запорізького району Запорізької області, з метою можливого використання як найпростішого укриття, за адресою: Запорізька область, Запорізький район, село Петропіль, вул.Молодіжна, 1</t>
  </si>
  <si>
    <t>Капітальний ремонт найпростішого укриття (підвального приміщення) у будівлі Лукашівської гімназії «Мрія» Широківскьої сільської ради за адресою: Запорізька область, Запорізький район, село Лукашеве, вул. Моложіжна, 1В</t>
  </si>
  <si>
    <t>Капітальний ремонт харчоблоку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 Молодіжна, 1</t>
  </si>
  <si>
    <t>Капітальний ремонт дороги по вул. Половецька с. Сонячне Запорізького району Запорізької області</t>
  </si>
  <si>
    <t>Капітальний ремонт дорожнього покриття по вул. Ювілейна село Володимирівське Запорізького району Запорізької області</t>
  </si>
  <si>
    <t>Капітальний ремонт дорожнього покриття по вул. Лазурна селища Сонячне Запорізького району Запорізької області</t>
  </si>
  <si>
    <t>Капітальний ремонт дорожнього покриття по вул. Академічна селища Сонячне Запорізького району Запорізької області</t>
  </si>
  <si>
    <t>Додаток 5</t>
  </si>
  <si>
    <t>2.33</t>
  </si>
  <si>
    <t>2.34</t>
  </si>
  <si>
    <t>2.35</t>
  </si>
  <si>
    <t>2.36</t>
  </si>
  <si>
    <t>Будівництво зовнішніх мереж водовідведення багатоквартирного житлового будинку №3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</si>
  <si>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№4 по вул. Набережній в селищі Відрадне Запорізького району Запорізької області</t>
  </si>
  <si>
    <t>Будівництво зовнішніх мереж водовідведення багатоквартирного житлового будинку №1 по вул. Перемоги в селищі Відрадне Запорізького району Запорізької області</t>
  </si>
  <si>
    <t xml:space="preserve">Будівництво зовнішніх мереж водовідведення багатоквартирних житлових будинків №13 та №15 по вул. Перемоги в селищі Відрадне Запорізького району Запорізької області </t>
  </si>
  <si>
    <t>Будівництво зовнішніх мереж водовідведення багатоквартирних житлових будинків №1 та №2 по вул. Набережній в селищі Відрадне Запорізького району Запорізької області</t>
  </si>
  <si>
    <t>1.26</t>
  </si>
  <si>
    <t>Послуги з розробки проектно-кошторисної документації для монтажу обладнання та устаткування мереж газопостачання по об'єкту за адресою: Запорізька область, Запорізький район, село Миколай-Поле, вул.Центральна, 76 кв.1,2,3,4</t>
  </si>
  <si>
    <t>Послуги з монтажу обладнання та устаткування мереж газопостачання по об'єкту за адресою: Запорізька область, Запорізький район, село Миколай-Поле, вул.Центральна, 76 кв.1,2,3,4</t>
  </si>
  <si>
    <t>Послуги з підключення до зовнішніх мереж газопостачання по об'єкту за адресою: Запорізька область, Запорізький район, село Миколай-Поле, вул.Центральна, 76 кв.1,2,3,4</t>
  </si>
  <si>
    <t>Виконання пусконалагоджених заходів по об'єкту за адресою: Запорізька область, Запорізький район, село Миколай-Поле, вул.Центральна, 76 кв.1,2,3,4</t>
  </si>
  <si>
    <t>Оплата послуг з поточного ремонту і технічного обслуговування обладнання гральних дитячих комплексів та ігрових майданчиків на території громади</t>
  </si>
  <si>
    <t>3</t>
  </si>
  <si>
    <t>Оплата електроенергії (вуличне освітлення)</t>
  </si>
  <si>
    <t>Інші джерела (обласний бюджет)</t>
  </si>
  <si>
    <t>Інші джерела, у т.ч.</t>
  </si>
  <si>
    <t>обласний бюджет</t>
  </si>
  <si>
    <t>Інші джерела, у т.ч.:</t>
  </si>
  <si>
    <t xml:space="preserve">Інші джерела </t>
  </si>
  <si>
    <t>Утримання мереж зовнішнього освітлення</t>
  </si>
  <si>
    <t xml:space="preserve">Видатки з благоустрою населених пунктів </t>
  </si>
  <si>
    <t>1.27</t>
  </si>
  <si>
    <t>Реконструкція системи опалення зі встановленням альтернативного джерела палива у будівлі Лукашівської гімназії "Мрія" за адресою: Запорізька область, Запорізький район, село Лукашеве, вул.Молодіжна, 1в</t>
  </si>
  <si>
    <t>Реконструкція системи опалення зі встановленням альтернативного джерела палива у будівлі Володимирівського ліцею «Успіх» за адресою: Запорізька область, Запорізький район, село Володимирівське, вул.Космічна, 2а</t>
  </si>
  <si>
    <t>Нове будівництво моніторингового центру системи відеоспостереження "Безпечна громада" за адресою: вул. Молодіжна, село Петропіль Запорізького району Запорізької області</t>
  </si>
  <si>
    <t>Нове будівництво системи відеоспостереження за адресою: село Володимирівське Запорізького району Запорізької області</t>
  </si>
  <si>
    <t>1.28</t>
  </si>
  <si>
    <t>Програми розвитку житлово-комунального господарства, соціальної інфраструктури та благоустрою населених пунктів Широківської територіальної громади Запорізького району Запорізької області на 2022-2024 роки</t>
  </si>
  <si>
    <t>Реконструкція північного групового водопроводу від м. Запоріжжя до с. Лукашеве для водопостачання населених пунктів Запорізького району</t>
  </si>
  <si>
    <t>1.29</t>
  </si>
  <si>
    <t>Реконструкція північного групового водопроводу від м. Запоріжжя до с. Лукашеве для водопостачання населених пунктів Запорізького району. Коригування 3</t>
  </si>
  <si>
    <t>Нове будівництво споруди цивільного захисту-укриття для Петропільського ліцею Широківської сільської ради Запорізького району Запорізької області за адресою: вул.Молодіжна, 1 село Петропіль Запорізького району Запорізької області</t>
  </si>
  <si>
    <t>№ з/п</t>
  </si>
  <si>
    <t>Найменування заходів</t>
  </si>
  <si>
    <t>Виконавці заходів</t>
  </si>
  <si>
    <t>Загальна кошторисна вартість</t>
  </si>
  <si>
    <t>Джерела фінасування</t>
  </si>
  <si>
    <t>Термін виконання</t>
  </si>
  <si>
    <t>Розбудова закладів соціальної інфраструктури громади для забезпечення можливого перебування  людей під час дії засобів ураження</t>
  </si>
  <si>
    <t>Широківська сільська рада Запорізького району Запорізької області,              ДП «Місцеві дороги Запорізької області»</t>
  </si>
  <si>
    <t>72 540,290</t>
  </si>
  <si>
    <t>Державний бюджет</t>
  </si>
  <si>
    <t>65 286,261</t>
  </si>
  <si>
    <t>РАЗОМ</t>
  </si>
  <si>
    <t>Обсяги фінансування, тис. грн</t>
  </si>
  <si>
    <t>Секретар сільської ради</t>
  </si>
  <si>
    <t>Додаток 6</t>
  </si>
  <si>
    <t>до Програми зі змінами, внесеними рішенням сільської ради від 07.10.2024 № 3</t>
  </si>
  <si>
    <t>від 07.10.2024 № 3</t>
  </si>
  <si>
    <t>Реконструкція електропостачання для приєднання протирадіаційного укриття Петропільського ліцею Широківської сільської ради  Запорізького району Запорізької області за адресою: Запорізька область, Запорізький район, село Петропіль, вул. Молодіжна,1</t>
  </si>
  <si>
    <t>Місцевий бюджет/ інші джерела</t>
  </si>
  <si>
    <t>Нове будівництво протирадіаційного укриття Петропільського ліцею Широківської сільської ради Запорізького району, Запорізької області за адресою: Запорізька область, Запорізький район, село Петропіль, вул.Молодіжна,1, в т.ч. коригування проектно-кошторисної документації</t>
  </si>
  <si>
    <t>1 846,954/         5527,075</t>
  </si>
  <si>
    <t>виготовлення проектно-кошторисної документації по об'єкту: "Реконструкція електропостачання для приєднання протирадіаційного укриття Петропільського ліцею Широківської сільської ради  Запорізького району Запорізької області за адресою: Запорізька область, Запорізький район, село Петропіль, вул. Молодіжна,1"</t>
  </si>
  <si>
    <t>1.30</t>
  </si>
  <si>
    <t xml:space="preserve">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адресою:  Запорізька область, Запорізький район, селище Відрадне, вул.Перемоги, 3б </t>
  </si>
  <si>
    <t xml:space="preserve">виготовлення проектно-кошторисної документації та проходження експертизи по об'єкту: "Реконструкція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адресою:  Запорізька область, Запорізький район, селище Відрадне, вул.Перемоги, 3б" </t>
  </si>
  <si>
    <t>виготовлення проектно-кошторисної документації по об'єкту: "Реконструкція системи опалення зі встановленням альтернативного джерела палива у будівлі Лукашівської гімназії "Мрія" за адресою: Запорізька область, Запорізький район, село Лукашеве, вул.Молодіжна, 1в"</t>
  </si>
  <si>
    <t>виготовлення проектно-кошторисної документації по об'єкту: "Реконструкція системи опалення зі встановленням альтернативного джерела палива у будівлі Володимирівського ліцею «Успіх» за адресою: Запорізька область, Запорізький район, село Володимирівське, вул.Космічна, 2а"</t>
  </si>
  <si>
    <t>1.31</t>
  </si>
  <si>
    <t>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адресою: Запорізька область, Запорізький район, село Августинівка, вул.Молодіжна, 63</t>
  </si>
  <si>
    <t xml:space="preserve">виготовлення проектно-кошторисної документації та проходження експертизи по об'єкту: "Реконструкція системи опалення для встановлення резервного джерела теплопостачання у Петропільському ліцеї Широківської сільської ради Запорізького району Запорізької області за адресою: Запорізька область, Запорізький район, село Августинівка, вул.Молодіжна, 63"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</si>
</sst>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indent="15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14" fontId="0" fillId="0" borderId="0" xfId="0" applyNumberFormat="1"/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15" fillId="0" borderId="0" xfId="0" applyFont="1"/>
    <xf numFmtId="164" fontId="8" fillId="4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4" borderId="0" xfId="0" applyFont="1" applyFill="1"/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22" fillId="4" borderId="4" xfId="0" applyFont="1" applyFill="1" applyBorder="1" applyAlignment="1">
      <alignment horizontal="left" wrapText="1"/>
    </xf>
    <xf numFmtId="164" fontId="8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64" fontId="19" fillId="0" borderId="29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164" fontId="19" fillId="0" borderId="30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D14" sqref="D14"/>
    </sheetView>
  </sheetViews>
  <sheetFormatPr defaultRowHeight="15" x14ac:dyDescent="0.25"/>
  <cols>
    <col min="1" max="1" width="43.140625" customWidth="1"/>
    <col min="2" max="3" width="18.85546875" customWidth="1"/>
    <col min="4" max="4" width="19.42578125" customWidth="1"/>
    <col min="5" max="5" width="30" customWidth="1"/>
  </cols>
  <sheetData>
    <row r="1" spans="1:5" ht="18.75" x14ac:dyDescent="0.25">
      <c r="A1" s="13"/>
    </row>
    <row r="2" spans="1:5" ht="18.75" x14ac:dyDescent="0.3">
      <c r="A2" s="14"/>
      <c r="E2" s="10" t="s">
        <v>95</v>
      </c>
    </row>
    <row r="3" spans="1:5" ht="18.75" x14ac:dyDescent="0.3">
      <c r="A3" s="14"/>
      <c r="E3" s="10" t="s">
        <v>96</v>
      </c>
    </row>
    <row r="4" spans="1:5" ht="18.75" x14ac:dyDescent="0.3">
      <c r="A4" s="14"/>
      <c r="E4" s="10" t="s">
        <v>97</v>
      </c>
    </row>
    <row r="5" spans="1:5" ht="18.75" x14ac:dyDescent="0.3">
      <c r="A5" s="14"/>
      <c r="E5" s="10" t="s">
        <v>98</v>
      </c>
    </row>
    <row r="6" spans="1:5" ht="18.75" x14ac:dyDescent="0.3">
      <c r="A6" s="14"/>
      <c r="E6" s="10" t="s">
        <v>240</v>
      </c>
    </row>
    <row r="7" spans="1:5" ht="15.75" x14ac:dyDescent="0.25">
      <c r="A7" s="14"/>
      <c r="E7" s="11"/>
    </row>
    <row r="8" spans="1:5" ht="18.75" x14ac:dyDescent="0.25">
      <c r="A8" s="66" t="s">
        <v>99</v>
      </c>
      <c r="B8" s="66"/>
      <c r="C8" s="66"/>
      <c r="D8" s="66"/>
      <c r="E8" s="66"/>
    </row>
    <row r="9" spans="1:5" ht="58.5" customHeight="1" x14ac:dyDescent="0.25">
      <c r="A9" s="67" t="s">
        <v>219</v>
      </c>
      <c r="B9" s="67"/>
      <c r="C9" s="67"/>
      <c r="D9" s="67"/>
      <c r="E9" s="67"/>
    </row>
    <row r="10" spans="1:5" ht="18.75" x14ac:dyDescent="0.25">
      <c r="A10" s="15"/>
      <c r="E10" s="16" t="s">
        <v>100</v>
      </c>
    </row>
    <row r="11" spans="1:5" ht="56.25" x14ac:dyDescent="0.25">
      <c r="A11" s="17" t="s">
        <v>101</v>
      </c>
      <c r="B11" s="17" t="s">
        <v>102</v>
      </c>
      <c r="C11" s="17" t="s">
        <v>103</v>
      </c>
      <c r="D11" s="17" t="s">
        <v>104</v>
      </c>
      <c r="E11" s="17" t="s">
        <v>105</v>
      </c>
    </row>
    <row r="12" spans="1:5" ht="27.75" customHeight="1" x14ac:dyDescent="0.25">
      <c r="A12" s="18" t="s">
        <v>106</v>
      </c>
      <c r="B12" s="19">
        <f>SUM(B13:B14)</f>
        <v>304522.36629999999</v>
      </c>
      <c r="C12" s="19">
        <f>SUM(C13:C14)</f>
        <v>541268.05599999998</v>
      </c>
      <c r="D12" s="48">
        <f>SUM(D13:D14)</f>
        <v>551558.13500000001</v>
      </c>
      <c r="E12" s="19">
        <f>SUM(B12:D12)</f>
        <v>1397348.5573</v>
      </c>
    </row>
    <row r="13" spans="1:5" ht="18.75" x14ac:dyDescent="0.25">
      <c r="A13" s="20" t="s">
        <v>107</v>
      </c>
      <c r="B13" s="21">
        <v>125661.8333</v>
      </c>
      <c r="C13" s="21">
        <f>246993.185+4760+64374.405+68822</f>
        <v>384949.58999999997</v>
      </c>
      <c r="D13" s="49">
        <v>351329.326</v>
      </c>
      <c r="E13" s="19">
        <f t="shared" ref="E13:E14" si="0">SUM(B13:D13)</f>
        <v>861940.74930000002</v>
      </c>
    </row>
    <row r="14" spans="1:5" ht="18.75" x14ac:dyDescent="0.25">
      <c r="A14" s="20" t="s">
        <v>108</v>
      </c>
      <c r="B14" s="21">
        <v>178860.533</v>
      </c>
      <c r="C14" s="21">
        <f>46720+109598.466</f>
        <v>156318.46600000001</v>
      </c>
      <c r="D14" s="49">
        <v>200228.80900000001</v>
      </c>
      <c r="E14" s="19">
        <f t="shared" si="0"/>
        <v>535407.80799999996</v>
      </c>
    </row>
    <row r="15" spans="1:5" ht="18.75" x14ac:dyDescent="0.25">
      <c r="A15" s="15"/>
    </row>
    <row r="16" spans="1:5" ht="15.75" x14ac:dyDescent="0.25">
      <c r="A16" s="22"/>
    </row>
    <row r="17" spans="1:5" ht="18.75" x14ac:dyDescent="0.3">
      <c r="A17" s="23" t="s">
        <v>109</v>
      </c>
      <c r="E17" s="10" t="s">
        <v>91</v>
      </c>
    </row>
  </sheetData>
  <mergeCells count="2">
    <mergeCell ref="A8:E8"/>
    <mergeCell ref="A9:E9"/>
  </mergeCells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zoomScaleNormal="100" workbookViewId="0">
      <pane xSplit="2" ySplit="12" topLeftCell="C61" activePane="bottomRight" state="frozen"/>
      <selection pane="topRight" activeCell="C1" sqref="C1"/>
      <selection pane="bottomLeft" activeCell="A13" sqref="A13"/>
      <selection pane="bottomRight" activeCell="K10" sqref="K10"/>
    </sheetView>
  </sheetViews>
  <sheetFormatPr defaultRowHeight="15" x14ac:dyDescent="0.25"/>
  <cols>
    <col min="2" max="2" width="92.140625" customWidth="1"/>
    <col min="3" max="3" width="19" customWidth="1"/>
    <col min="4" max="4" width="18.140625" customWidth="1"/>
    <col min="5" max="5" width="18.85546875" customWidth="1"/>
    <col min="6" max="6" width="10.140625" bestFit="1" customWidth="1"/>
  </cols>
  <sheetData>
    <row r="1" spans="1:5" x14ac:dyDescent="0.25">
      <c r="A1" s="2"/>
      <c r="B1" s="50"/>
    </row>
    <row r="2" spans="1:5" ht="15.75" x14ac:dyDescent="0.25">
      <c r="A2" s="2"/>
      <c r="D2" s="11" t="s">
        <v>92</v>
      </c>
      <c r="E2" s="11"/>
    </row>
    <row r="3" spans="1:5" ht="32.25" customHeight="1" x14ac:dyDescent="0.25">
      <c r="A3" s="2"/>
      <c r="D3" s="72" t="s">
        <v>93</v>
      </c>
      <c r="E3" s="72"/>
    </row>
    <row r="4" spans="1:5" ht="15.75" x14ac:dyDescent="0.25">
      <c r="A4" s="2"/>
      <c r="D4" s="73" t="s">
        <v>240</v>
      </c>
      <c r="E4" s="73"/>
    </row>
    <row r="5" spans="1:5" ht="15.75" x14ac:dyDescent="0.25">
      <c r="A5" s="1"/>
    </row>
    <row r="6" spans="1:5" ht="18.75" x14ac:dyDescent="0.25">
      <c r="A6" s="74" t="s">
        <v>94</v>
      </c>
      <c r="B6" s="74"/>
      <c r="C6" s="74"/>
      <c r="D6" s="74"/>
      <c r="E6" s="74"/>
    </row>
    <row r="7" spans="1:5" ht="45.75" customHeight="1" x14ac:dyDescent="0.25">
      <c r="A7" s="67" t="s">
        <v>219</v>
      </c>
      <c r="B7" s="67"/>
      <c r="C7" s="67"/>
      <c r="D7" s="67"/>
      <c r="E7" s="67"/>
    </row>
    <row r="8" spans="1:5" ht="19.5" thickBot="1" x14ac:dyDescent="0.3">
      <c r="A8" s="3"/>
    </row>
    <row r="9" spans="1:5" ht="15.75" customHeight="1" x14ac:dyDescent="0.25">
      <c r="A9" s="69" t="s">
        <v>0</v>
      </c>
      <c r="B9" s="69" t="s">
        <v>1</v>
      </c>
      <c r="C9" s="69" t="s">
        <v>2</v>
      </c>
      <c r="D9" s="69" t="s">
        <v>3</v>
      </c>
      <c r="E9" s="69" t="s">
        <v>4</v>
      </c>
    </row>
    <row r="10" spans="1:5" ht="15" customHeight="1" x14ac:dyDescent="0.25">
      <c r="A10" s="70"/>
      <c r="B10" s="70"/>
      <c r="C10" s="70"/>
      <c r="D10" s="70"/>
      <c r="E10" s="70"/>
    </row>
    <row r="11" spans="1:5" ht="15" customHeight="1" x14ac:dyDescent="0.25">
      <c r="A11" s="70"/>
      <c r="B11" s="70"/>
      <c r="C11" s="70"/>
      <c r="D11" s="70"/>
      <c r="E11" s="70"/>
    </row>
    <row r="12" spans="1:5" ht="15.75" thickBot="1" x14ac:dyDescent="0.3">
      <c r="A12" s="71"/>
      <c r="B12" s="71"/>
      <c r="C12" s="71"/>
      <c r="D12" s="71"/>
      <c r="E12" s="71"/>
    </row>
    <row r="13" spans="1:5" ht="28.5" customHeight="1" thickTop="1" x14ac:dyDescent="0.25">
      <c r="A13" s="32" t="s">
        <v>5</v>
      </c>
      <c r="B13" s="33" t="s">
        <v>6</v>
      </c>
      <c r="C13" s="34">
        <f>C14+C15+C16+C17+C18+C19+C20+C21+C22+C23</f>
        <v>1741.4</v>
      </c>
      <c r="D13" s="34">
        <f t="shared" ref="D13:E13" si="0">D14+D15+D16+D17+D18+D19+D20+D21+D22+D23</f>
        <v>7739.68</v>
      </c>
      <c r="E13" s="34">
        <f t="shared" si="0"/>
        <v>5098.6480000000001</v>
      </c>
    </row>
    <row r="14" spans="1:5" ht="38.25" customHeight="1" x14ac:dyDescent="0.25">
      <c r="A14" s="4" t="s">
        <v>48</v>
      </c>
      <c r="B14" s="5" t="s">
        <v>7</v>
      </c>
      <c r="C14" s="8">
        <v>254.4</v>
      </c>
      <c r="D14" s="8">
        <v>305.27999999999997</v>
      </c>
      <c r="E14" s="8">
        <v>335.80799999999999</v>
      </c>
    </row>
    <row r="15" spans="1:5" ht="15.75" x14ac:dyDescent="0.25">
      <c r="A15" s="4" t="s">
        <v>49</v>
      </c>
      <c r="B15" s="5" t="s">
        <v>8</v>
      </c>
      <c r="C15" s="8">
        <v>1000</v>
      </c>
      <c r="D15" s="8">
        <v>1200</v>
      </c>
      <c r="E15" s="8">
        <v>1320</v>
      </c>
    </row>
    <row r="16" spans="1:5" ht="15.75" x14ac:dyDescent="0.25">
      <c r="A16" s="4" t="s">
        <v>50</v>
      </c>
      <c r="B16" s="5" t="s">
        <v>9</v>
      </c>
      <c r="C16" s="8">
        <v>80</v>
      </c>
      <c r="D16" s="8">
        <v>96</v>
      </c>
      <c r="E16" s="8">
        <v>105.6</v>
      </c>
    </row>
    <row r="17" spans="1:5" ht="15.75" x14ac:dyDescent="0.25">
      <c r="A17" s="4" t="s">
        <v>51</v>
      </c>
      <c r="B17" s="5" t="s">
        <v>10</v>
      </c>
      <c r="C17" s="8">
        <v>49</v>
      </c>
      <c r="D17" s="8">
        <v>58.8</v>
      </c>
      <c r="E17" s="8">
        <v>64.680000000000007</v>
      </c>
    </row>
    <row r="18" spans="1:5" ht="15.75" x14ac:dyDescent="0.25">
      <c r="A18" s="4" t="s">
        <v>52</v>
      </c>
      <c r="B18" s="5" t="s">
        <v>11</v>
      </c>
      <c r="C18" s="8">
        <v>49</v>
      </c>
      <c r="D18" s="8">
        <v>58.8</v>
      </c>
      <c r="E18" s="8">
        <v>64.680000000000007</v>
      </c>
    </row>
    <row r="19" spans="1:5" ht="31.5" x14ac:dyDescent="0.25">
      <c r="A19" s="4" t="s">
        <v>53</v>
      </c>
      <c r="B19" s="5" t="s">
        <v>12</v>
      </c>
      <c r="C19" s="8">
        <v>49</v>
      </c>
      <c r="D19" s="8">
        <v>58.8</v>
      </c>
      <c r="E19" s="8">
        <v>64.680000000000007</v>
      </c>
    </row>
    <row r="20" spans="1:5" ht="15.75" x14ac:dyDescent="0.25">
      <c r="A20" s="4" t="s">
        <v>54</v>
      </c>
      <c r="B20" s="5" t="s">
        <v>13</v>
      </c>
      <c r="C20" s="8">
        <v>100</v>
      </c>
      <c r="D20" s="8">
        <v>120</v>
      </c>
      <c r="E20" s="8">
        <v>132</v>
      </c>
    </row>
    <row r="21" spans="1:5" ht="45.75" customHeight="1" x14ac:dyDescent="0.25">
      <c r="A21" s="4" t="s">
        <v>55</v>
      </c>
      <c r="B21" s="5" t="s">
        <v>14</v>
      </c>
      <c r="C21" s="8">
        <v>160</v>
      </c>
      <c r="D21" s="8">
        <v>192</v>
      </c>
      <c r="E21" s="8">
        <v>211.2</v>
      </c>
    </row>
    <row r="22" spans="1:5" ht="15.75" x14ac:dyDescent="0.25">
      <c r="A22" s="4" t="s">
        <v>56</v>
      </c>
      <c r="B22" s="5" t="s">
        <v>15</v>
      </c>
      <c r="C22" s="8">
        <v>0</v>
      </c>
      <c r="D22" s="8">
        <v>1950</v>
      </c>
      <c r="E22" s="8">
        <v>300</v>
      </c>
    </row>
    <row r="23" spans="1:5" ht="23.25" customHeight="1" x14ac:dyDescent="0.25">
      <c r="A23" s="4" t="s">
        <v>57</v>
      </c>
      <c r="B23" s="5" t="s">
        <v>16</v>
      </c>
      <c r="C23" s="8">
        <v>0</v>
      </c>
      <c r="D23" s="8">
        <v>3700</v>
      </c>
      <c r="E23" s="8">
        <v>2500</v>
      </c>
    </row>
    <row r="24" spans="1:5" ht="15.75" x14ac:dyDescent="0.25">
      <c r="A24" s="32">
        <v>2</v>
      </c>
      <c r="B24" s="33" t="s">
        <v>17</v>
      </c>
      <c r="C24" s="34">
        <f>SUM(C25:C56)</f>
        <v>20254.707999999999</v>
      </c>
      <c r="D24" s="34">
        <f t="shared" ref="D24" si="1">SUM(D25:D56)</f>
        <v>236253.24900000001</v>
      </c>
      <c r="E24" s="34">
        <f>SUM(E25:E60)</f>
        <v>108637.4</v>
      </c>
    </row>
    <row r="25" spans="1:5" ht="15.75" x14ac:dyDescent="0.25">
      <c r="A25" s="4" t="s">
        <v>58</v>
      </c>
      <c r="B25" s="5" t="s">
        <v>18</v>
      </c>
      <c r="C25" s="41">
        <v>278.5</v>
      </c>
      <c r="D25" s="8">
        <v>238.8</v>
      </c>
      <c r="E25" s="8">
        <v>300</v>
      </c>
    </row>
    <row r="26" spans="1:5" ht="38.25" customHeight="1" x14ac:dyDescent="0.25">
      <c r="A26" s="4" t="s">
        <v>59</v>
      </c>
      <c r="B26" s="5" t="s">
        <v>19</v>
      </c>
      <c r="C26" s="41">
        <v>1800</v>
      </c>
      <c r="D26" s="8">
        <v>7600</v>
      </c>
      <c r="E26" s="41">
        <v>11000</v>
      </c>
    </row>
    <row r="27" spans="1:5" ht="31.5" x14ac:dyDescent="0.25">
      <c r="A27" s="4" t="s">
        <v>60</v>
      </c>
      <c r="B27" s="5" t="s">
        <v>20</v>
      </c>
      <c r="C27" s="8">
        <v>199</v>
      </c>
      <c r="D27" s="8">
        <v>238.8</v>
      </c>
      <c r="E27" s="8">
        <v>300</v>
      </c>
    </row>
    <row r="28" spans="1:5" ht="51" customHeight="1" x14ac:dyDescent="0.25">
      <c r="A28" s="4" t="s">
        <v>61</v>
      </c>
      <c r="B28" s="5" t="s">
        <v>21</v>
      </c>
      <c r="C28" s="8">
        <v>1300</v>
      </c>
      <c r="D28" s="8">
        <v>1560</v>
      </c>
      <c r="E28" s="8">
        <v>1200</v>
      </c>
    </row>
    <row r="29" spans="1:5" ht="15.75" x14ac:dyDescent="0.25">
      <c r="A29" s="4" t="s">
        <v>62</v>
      </c>
      <c r="B29" s="5" t="s">
        <v>22</v>
      </c>
      <c r="C29" s="8">
        <v>60</v>
      </c>
      <c r="D29" s="8">
        <v>45</v>
      </c>
      <c r="E29" s="8">
        <v>40</v>
      </c>
    </row>
    <row r="30" spans="1:5" ht="38.25" customHeight="1" x14ac:dyDescent="0.25">
      <c r="A30" s="4" t="s">
        <v>63</v>
      </c>
      <c r="B30" s="5" t="s">
        <v>23</v>
      </c>
      <c r="C30" s="8">
        <v>2624.2080000000001</v>
      </c>
      <c r="D30" s="8">
        <v>3149.049</v>
      </c>
      <c r="E30" s="41">
        <f>5887.8+1000</f>
        <v>6887.8</v>
      </c>
    </row>
    <row r="31" spans="1:5" ht="15.75" x14ac:dyDescent="0.25">
      <c r="A31" s="4" t="s">
        <v>64</v>
      </c>
      <c r="B31" s="5" t="s">
        <v>24</v>
      </c>
      <c r="C31" s="8">
        <v>30</v>
      </c>
      <c r="D31" s="8">
        <v>36</v>
      </c>
      <c r="E31" s="41">
        <v>300</v>
      </c>
    </row>
    <row r="32" spans="1:5" ht="38.25" customHeight="1" x14ac:dyDescent="0.25">
      <c r="A32" s="4" t="s">
        <v>65</v>
      </c>
      <c r="B32" s="5" t="s">
        <v>25</v>
      </c>
      <c r="C32" s="8">
        <v>3000</v>
      </c>
      <c r="D32" s="8">
        <v>13050</v>
      </c>
      <c r="E32" s="41">
        <v>5600</v>
      </c>
    </row>
    <row r="33" spans="1:6" ht="36" customHeight="1" x14ac:dyDescent="0.25">
      <c r="A33" s="4" t="s">
        <v>66</v>
      </c>
      <c r="B33" s="44" t="s">
        <v>26</v>
      </c>
      <c r="C33" s="8">
        <v>390</v>
      </c>
      <c r="D33" s="8">
        <v>144</v>
      </c>
      <c r="E33" s="41">
        <v>300</v>
      </c>
    </row>
    <row r="34" spans="1:6" ht="27" customHeight="1" x14ac:dyDescent="0.25">
      <c r="A34" s="4" t="s">
        <v>67</v>
      </c>
      <c r="B34" s="5" t="s">
        <v>27</v>
      </c>
      <c r="C34" s="8">
        <v>400</v>
      </c>
      <c r="D34" s="8">
        <v>480</v>
      </c>
      <c r="E34" s="41">
        <v>550</v>
      </c>
    </row>
    <row r="35" spans="1:6" ht="15.75" x14ac:dyDescent="0.25">
      <c r="A35" s="4" t="s">
        <v>68</v>
      </c>
      <c r="B35" s="5" t="s">
        <v>28</v>
      </c>
      <c r="C35" s="8">
        <v>410</v>
      </c>
      <c r="D35" s="8">
        <v>492</v>
      </c>
      <c r="E35" s="41">
        <v>545</v>
      </c>
    </row>
    <row r="36" spans="1:6" ht="48" customHeight="1" x14ac:dyDescent="0.25">
      <c r="A36" s="4" t="s">
        <v>69</v>
      </c>
      <c r="B36" s="44" t="s">
        <v>29</v>
      </c>
      <c r="C36" s="8">
        <v>60</v>
      </c>
      <c r="D36" s="8">
        <v>72</v>
      </c>
      <c r="E36" s="41">
        <v>80</v>
      </c>
    </row>
    <row r="37" spans="1:6" ht="36.75" customHeight="1" x14ac:dyDescent="0.25">
      <c r="A37" s="4" t="s">
        <v>70</v>
      </c>
      <c r="B37" s="44" t="s">
        <v>203</v>
      </c>
      <c r="C37" s="8">
        <v>199</v>
      </c>
      <c r="D37" s="8">
        <v>238.8</v>
      </c>
      <c r="E37" s="41">
        <v>700</v>
      </c>
      <c r="F37" s="31"/>
    </row>
    <row r="38" spans="1:6" ht="39.75" customHeight="1" x14ac:dyDescent="0.25">
      <c r="A38" s="4" t="s">
        <v>71</v>
      </c>
      <c r="B38" s="44" t="s">
        <v>30</v>
      </c>
      <c r="C38" s="8">
        <v>199</v>
      </c>
      <c r="D38" s="8">
        <v>238.8</v>
      </c>
      <c r="E38" s="8">
        <v>300</v>
      </c>
    </row>
    <row r="39" spans="1:6" ht="33" customHeight="1" x14ac:dyDescent="0.25">
      <c r="A39" s="4" t="s">
        <v>72</v>
      </c>
      <c r="B39" s="44" t="s">
        <v>31</v>
      </c>
      <c r="C39" s="8">
        <v>800</v>
      </c>
      <c r="D39" s="8">
        <v>960</v>
      </c>
      <c r="E39" s="8">
        <v>1200</v>
      </c>
    </row>
    <row r="40" spans="1:6" ht="15.75" x14ac:dyDescent="0.25">
      <c r="A40" s="4" t="s">
        <v>73</v>
      </c>
      <c r="B40" s="5" t="s">
        <v>32</v>
      </c>
      <c r="C40" s="8">
        <v>100</v>
      </c>
      <c r="D40" s="8">
        <v>0</v>
      </c>
      <c r="E40" s="8">
        <v>0</v>
      </c>
    </row>
    <row r="41" spans="1:6" ht="15.75" x14ac:dyDescent="0.25">
      <c r="A41" s="4" t="s">
        <v>74</v>
      </c>
      <c r="B41" s="5" t="s">
        <v>33</v>
      </c>
      <c r="C41" s="41">
        <v>2140</v>
      </c>
      <c r="D41" s="8">
        <v>2340</v>
      </c>
      <c r="E41" s="8">
        <v>1500</v>
      </c>
      <c r="F41" s="46"/>
    </row>
    <row r="42" spans="1:6" ht="15.75" x14ac:dyDescent="0.25">
      <c r="A42" s="4" t="s">
        <v>75</v>
      </c>
      <c r="B42" s="5" t="s">
        <v>34</v>
      </c>
      <c r="C42" s="8">
        <v>350</v>
      </c>
      <c r="D42" s="8">
        <v>420</v>
      </c>
      <c r="E42" s="8">
        <v>462</v>
      </c>
    </row>
    <row r="43" spans="1:6" ht="15.75" x14ac:dyDescent="0.25">
      <c r="A43" s="4" t="s">
        <v>76</v>
      </c>
      <c r="B43" s="5" t="s">
        <v>35</v>
      </c>
      <c r="C43" s="8">
        <v>80</v>
      </c>
      <c r="D43" s="8">
        <v>96</v>
      </c>
      <c r="E43" s="8">
        <v>105.6</v>
      </c>
    </row>
    <row r="44" spans="1:6" ht="15.75" x14ac:dyDescent="0.25">
      <c r="A44" s="4" t="s">
        <v>77</v>
      </c>
      <c r="B44" s="5" t="s">
        <v>36</v>
      </c>
      <c r="C44" s="8">
        <v>20</v>
      </c>
      <c r="D44" s="8">
        <v>24</v>
      </c>
      <c r="E44" s="8">
        <v>30</v>
      </c>
    </row>
    <row r="45" spans="1:6" ht="33" customHeight="1" x14ac:dyDescent="0.25">
      <c r="A45" s="4" t="s">
        <v>78</v>
      </c>
      <c r="B45" s="5" t="s">
        <v>37</v>
      </c>
      <c r="C45" s="8">
        <v>300</v>
      </c>
      <c r="D45" s="8">
        <v>2940</v>
      </c>
      <c r="E45" s="8">
        <v>1560</v>
      </c>
    </row>
    <row r="46" spans="1:6" ht="15.75" x14ac:dyDescent="0.25">
      <c r="A46" s="4" t="s">
        <v>79</v>
      </c>
      <c r="B46" s="5" t="s">
        <v>38</v>
      </c>
      <c r="C46" s="8">
        <v>40</v>
      </c>
      <c r="D46" s="8">
        <v>48</v>
      </c>
      <c r="E46" s="8">
        <v>52.8</v>
      </c>
    </row>
    <row r="47" spans="1:6" ht="15.75" x14ac:dyDescent="0.25">
      <c r="A47" s="4" t="s">
        <v>80</v>
      </c>
      <c r="B47" s="5" t="s">
        <v>39</v>
      </c>
      <c r="C47" s="8">
        <v>60</v>
      </c>
      <c r="D47" s="8">
        <v>72</v>
      </c>
      <c r="E47" s="8">
        <v>79.2</v>
      </c>
    </row>
    <row r="48" spans="1:6" ht="31.5" x14ac:dyDescent="0.25">
      <c r="A48" s="4" t="s">
        <v>81</v>
      </c>
      <c r="B48" s="5" t="s">
        <v>40</v>
      </c>
      <c r="C48" s="8">
        <v>30</v>
      </c>
      <c r="D48" s="8">
        <v>410</v>
      </c>
      <c r="E48" s="8">
        <v>300</v>
      </c>
    </row>
    <row r="49" spans="1:6" ht="31.5" customHeight="1" x14ac:dyDescent="0.25">
      <c r="A49" s="4" t="s">
        <v>82</v>
      </c>
      <c r="B49" s="5" t="s">
        <v>41</v>
      </c>
      <c r="C49" s="8">
        <v>2500</v>
      </c>
      <c r="D49" s="8">
        <v>7950</v>
      </c>
      <c r="E49" s="8">
        <v>0</v>
      </c>
    </row>
    <row r="50" spans="1:6" ht="28.5" customHeight="1" x14ac:dyDescent="0.25">
      <c r="A50" s="4" t="s">
        <v>83</v>
      </c>
      <c r="B50" s="5" t="s">
        <v>42</v>
      </c>
      <c r="C50" s="8">
        <v>2500</v>
      </c>
      <c r="D50" s="8">
        <v>5400</v>
      </c>
      <c r="E50" s="8">
        <v>0</v>
      </c>
    </row>
    <row r="51" spans="1:6" ht="42" customHeight="1" x14ac:dyDescent="0.25">
      <c r="A51" s="4" t="s">
        <v>84</v>
      </c>
      <c r="B51" s="5" t="s">
        <v>43</v>
      </c>
      <c r="C51" s="8">
        <v>0</v>
      </c>
      <c r="D51" s="8">
        <v>13760</v>
      </c>
      <c r="E51" s="8">
        <v>0</v>
      </c>
    </row>
    <row r="52" spans="1:6" ht="27" customHeight="1" x14ac:dyDescent="0.25">
      <c r="A52" s="4" t="s">
        <v>85</v>
      </c>
      <c r="B52" s="5" t="s">
        <v>211</v>
      </c>
      <c r="C52" s="41">
        <v>385</v>
      </c>
      <c r="D52" s="8">
        <v>11300</v>
      </c>
      <c r="E52" s="8">
        <v>5000</v>
      </c>
      <c r="F52" s="45"/>
    </row>
    <row r="53" spans="1:6" ht="50.25" customHeight="1" x14ac:dyDescent="0.25">
      <c r="A53" s="4" t="s">
        <v>86</v>
      </c>
      <c r="B53" s="5" t="s">
        <v>44</v>
      </c>
      <c r="C53" s="8">
        <v>0</v>
      </c>
      <c r="D53" s="8">
        <v>1200</v>
      </c>
      <c r="E53" s="8">
        <v>0</v>
      </c>
    </row>
    <row r="54" spans="1:6" ht="40.5" customHeight="1" x14ac:dyDescent="0.25">
      <c r="A54" s="4" t="s">
        <v>87</v>
      </c>
      <c r="B54" s="5" t="s">
        <v>45</v>
      </c>
      <c r="C54" s="8">
        <v>0</v>
      </c>
      <c r="D54" s="8">
        <v>15200</v>
      </c>
      <c r="E54" s="8">
        <v>5000</v>
      </c>
    </row>
    <row r="55" spans="1:6" ht="15.75" x14ac:dyDescent="0.25">
      <c r="A55" s="4" t="s">
        <v>88</v>
      </c>
      <c r="B55" s="5" t="s">
        <v>212</v>
      </c>
      <c r="C55" s="8">
        <v>0</v>
      </c>
      <c r="D55" s="8">
        <v>18450</v>
      </c>
      <c r="E55" s="8">
        <v>15000</v>
      </c>
    </row>
    <row r="56" spans="1:6" ht="15.75" x14ac:dyDescent="0.25">
      <c r="A56" s="4" t="s">
        <v>89</v>
      </c>
      <c r="B56" s="5" t="s">
        <v>46</v>
      </c>
      <c r="C56" s="8">
        <v>0</v>
      </c>
      <c r="D56" s="8">
        <v>128100</v>
      </c>
      <c r="E56" s="8">
        <v>50000</v>
      </c>
    </row>
    <row r="57" spans="1:6" ht="47.25" x14ac:dyDescent="0.25">
      <c r="A57" s="4" t="s">
        <v>189</v>
      </c>
      <c r="B57" s="5" t="s">
        <v>199</v>
      </c>
      <c r="C57" s="8">
        <v>0</v>
      </c>
      <c r="D57" s="8">
        <v>0</v>
      </c>
      <c r="E57" s="41">
        <v>58</v>
      </c>
    </row>
    <row r="58" spans="1:6" ht="47.25" x14ac:dyDescent="0.25">
      <c r="A58" s="4" t="s">
        <v>190</v>
      </c>
      <c r="B58" s="5" t="s">
        <v>200</v>
      </c>
      <c r="C58" s="8">
        <v>0</v>
      </c>
      <c r="D58" s="8">
        <v>0</v>
      </c>
      <c r="E58" s="41">
        <v>161</v>
      </c>
    </row>
    <row r="59" spans="1:6" ht="31.5" x14ac:dyDescent="0.25">
      <c r="A59" s="4" t="s">
        <v>191</v>
      </c>
      <c r="B59" s="5" t="s">
        <v>201</v>
      </c>
      <c r="C59" s="8">
        <v>0</v>
      </c>
      <c r="D59" s="8">
        <v>0</v>
      </c>
      <c r="E59" s="41">
        <v>13</v>
      </c>
    </row>
    <row r="60" spans="1:6" ht="31.5" x14ac:dyDescent="0.25">
      <c r="A60" s="4" t="s">
        <v>192</v>
      </c>
      <c r="B60" s="5" t="s">
        <v>202</v>
      </c>
      <c r="C60" s="8">
        <v>0</v>
      </c>
      <c r="D60" s="8">
        <v>0</v>
      </c>
      <c r="E60" s="41">
        <v>13</v>
      </c>
    </row>
    <row r="61" spans="1:6" ht="15.75" x14ac:dyDescent="0.25">
      <c r="A61" s="35" t="s">
        <v>204</v>
      </c>
      <c r="B61" s="36" t="s">
        <v>205</v>
      </c>
      <c r="C61" s="37">
        <v>3286.1019999999999</v>
      </c>
      <c r="D61" s="37">
        <v>3000.2559999999999</v>
      </c>
      <c r="E61" s="37">
        <v>3383.165</v>
      </c>
    </row>
    <row r="62" spans="1:6" ht="15.75" x14ac:dyDescent="0.25">
      <c r="A62" s="7"/>
      <c r="B62" s="7" t="s">
        <v>47</v>
      </c>
      <c r="C62" s="9">
        <f>C13+C24+C61</f>
        <v>25282.21</v>
      </c>
      <c r="D62" s="9">
        <f>D13+D24+D61</f>
        <v>246993.185</v>
      </c>
      <c r="E62" s="9">
        <f>E13+E24+E61</f>
        <v>117119.21299999999</v>
      </c>
    </row>
    <row r="64" spans="1:6" s="12" customFormat="1" ht="28.5" customHeight="1" x14ac:dyDescent="0.25">
      <c r="A64" s="68" t="s">
        <v>90</v>
      </c>
      <c r="B64" s="68"/>
      <c r="D64" s="11" t="s">
        <v>91</v>
      </c>
    </row>
  </sheetData>
  <mergeCells count="10">
    <mergeCell ref="A64:B64"/>
    <mergeCell ref="A9:A12"/>
    <mergeCell ref="B9:B12"/>
    <mergeCell ref="D3:E3"/>
    <mergeCell ref="D4:E4"/>
    <mergeCell ref="A6:E6"/>
    <mergeCell ref="A7:E7"/>
    <mergeCell ref="C9:C12"/>
    <mergeCell ref="D9:D12"/>
    <mergeCell ref="E9:E12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scale="85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topLeftCell="A25" zoomScaleNormal="100" workbookViewId="0">
      <selection activeCell="F35" sqref="F35:F36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  <c r="B1" s="51"/>
    </row>
    <row r="2" spans="1:6" ht="15.75" x14ac:dyDescent="0.25">
      <c r="A2" s="2"/>
      <c r="D2" s="11" t="s">
        <v>110</v>
      </c>
      <c r="E2" s="11"/>
    </row>
    <row r="3" spans="1:6" ht="32.25" customHeight="1" x14ac:dyDescent="0.25">
      <c r="A3" s="2"/>
      <c r="D3" s="72" t="s">
        <v>93</v>
      </c>
      <c r="E3" s="72"/>
    </row>
    <row r="4" spans="1:6" ht="15.75" x14ac:dyDescent="0.25">
      <c r="A4" s="2"/>
      <c r="D4" s="73" t="s">
        <v>240</v>
      </c>
      <c r="E4" s="73"/>
    </row>
    <row r="5" spans="1:6" ht="15.75" x14ac:dyDescent="0.25">
      <c r="A5" s="1"/>
    </row>
    <row r="6" spans="1:6" ht="18.75" x14ac:dyDescent="0.25">
      <c r="A6" s="74" t="s">
        <v>111</v>
      </c>
      <c r="B6" s="74"/>
      <c r="C6" s="74"/>
      <c r="D6" s="74"/>
      <c r="E6" s="74"/>
    </row>
    <row r="7" spans="1:6" ht="45.75" customHeight="1" x14ac:dyDescent="0.25">
      <c r="A7" s="78" t="s">
        <v>219</v>
      </c>
      <c r="B7" s="78"/>
      <c r="C7" s="78"/>
      <c r="D7" s="78"/>
      <c r="E7" s="78"/>
    </row>
    <row r="8" spans="1:6" ht="19.5" thickBot="1" x14ac:dyDescent="0.3">
      <c r="A8" s="3"/>
    </row>
    <row r="9" spans="1:6" ht="15.75" customHeight="1" x14ac:dyDescent="0.25">
      <c r="A9" s="69" t="s">
        <v>0</v>
      </c>
      <c r="B9" s="69" t="s">
        <v>1</v>
      </c>
      <c r="C9" s="69" t="s">
        <v>116</v>
      </c>
      <c r="D9" s="69" t="s">
        <v>2</v>
      </c>
      <c r="E9" s="69" t="s">
        <v>3</v>
      </c>
      <c r="F9" s="69" t="s">
        <v>4</v>
      </c>
    </row>
    <row r="10" spans="1:6" ht="15" customHeight="1" x14ac:dyDescent="0.25">
      <c r="A10" s="70"/>
      <c r="B10" s="70"/>
      <c r="C10" s="70"/>
      <c r="D10" s="70"/>
      <c r="E10" s="70"/>
      <c r="F10" s="70"/>
    </row>
    <row r="11" spans="1:6" ht="15" customHeight="1" x14ac:dyDescent="0.25">
      <c r="A11" s="70"/>
      <c r="B11" s="70"/>
      <c r="C11" s="70"/>
      <c r="D11" s="70"/>
      <c r="E11" s="70"/>
      <c r="F11" s="70"/>
    </row>
    <row r="12" spans="1:6" ht="18" customHeight="1" thickBot="1" x14ac:dyDescent="0.3">
      <c r="A12" s="71"/>
      <c r="B12" s="71"/>
      <c r="C12" s="71"/>
      <c r="D12" s="71"/>
      <c r="E12" s="71"/>
      <c r="F12" s="71"/>
    </row>
    <row r="13" spans="1:6" ht="28.5" customHeight="1" thickTop="1" x14ac:dyDescent="0.25">
      <c r="A13" s="38" t="s">
        <v>5</v>
      </c>
      <c r="B13" s="36" t="s">
        <v>112</v>
      </c>
      <c r="C13" s="36"/>
      <c r="D13" s="37">
        <f>SUM(D14:D17)</f>
        <v>20500</v>
      </c>
      <c r="E13" s="37">
        <f t="shared" ref="E13:F13" si="0">SUM(E14:E17)</f>
        <v>0</v>
      </c>
      <c r="F13" s="37">
        <f t="shared" si="0"/>
        <v>0</v>
      </c>
    </row>
    <row r="14" spans="1:6" ht="33" customHeight="1" x14ac:dyDescent="0.25">
      <c r="A14" s="4" t="s">
        <v>48</v>
      </c>
      <c r="B14" s="5" t="s">
        <v>115</v>
      </c>
      <c r="C14" s="24" t="s">
        <v>210</v>
      </c>
      <c r="D14" s="8">
        <v>7500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114</v>
      </c>
      <c r="C15" s="24" t="s">
        <v>210</v>
      </c>
      <c r="D15" s="8">
        <v>13000</v>
      </c>
      <c r="E15" s="8">
        <v>0</v>
      </c>
      <c r="F15" s="8">
        <v>0</v>
      </c>
    </row>
    <row r="16" spans="1:6" ht="0.75" customHeight="1" x14ac:dyDescent="0.25">
      <c r="A16" s="4"/>
      <c r="B16" s="5"/>
      <c r="C16" s="5"/>
      <c r="D16" s="8"/>
      <c r="E16" s="8"/>
      <c r="F16" s="8"/>
    </row>
    <row r="17" spans="1:6" ht="15.75" x14ac:dyDescent="0.25">
      <c r="A17" s="4"/>
      <c r="B17" s="5"/>
      <c r="C17" s="5"/>
      <c r="D17" s="8"/>
      <c r="E17" s="8"/>
      <c r="F17" s="8"/>
    </row>
    <row r="18" spans="1:6" ht="15.75" x14ac:dyDescent="0.25">
      <c r="A18" s="38">
        <v>2</v>
      </c>
      <c r="B18" s="36" t="s">
        <v>113</v>
      </c>
      <c r="C18" s="36"/>
      <c r="D18" s="37">
        <f>SUM(D19:D25)</f>
        <v>23409.424999999999</v>
      </c>
      <c r="E18" s="37">
        <f t="shared" ref="E18" si="1">SUM(E19:E25)</f>
        <v>51480</v>
      </c>
      <c r="F18" s="37">
        <f>SUM(F19:F33)</f>
        <v>127720</v>
      </c>
    </row>
    <row r="19" spans="1:6" ht="31.5" x14ac:dyDescent="0.25">
      <c r="A19" s="79" t="s">
        <v>58</v>
      </c>
      <c r="B19" s="81" t="s">
        <v>119</v>
      </c>
      <c r="C19" s="24" t="s">
        <v>117</v>
      </c>
      <c r="D19" s="8">
        <v>0</v>
      </c>
      <c r="E19" s="8">
        <v>1400</v>
      </c>
      <c r="F19" s="8">
        <v>3500</v>
      </c>
    </row>
    <row r="20" spans="1:6" ht="47.25" x14ac:dyDescent="0.25">
      <c r="A20" s="80"/>
      <c r="B20" s="82"/>
      <c r="C20" s="24" t="s">
        <v>206</v>
      </c>
      <c r="D20" s="8">
        <v>23333.383999999998</v>
      </c>
      <c r="E20" s="8">
        <v>24030</v>
      </c>
      <c r="F20" s="8">
        <v>24030</v>
      </c>
    </row>
    <row r="21" spans="1:6" ht="38.25" customHeight="1" x14ac:dyDescent="0.25">
      <c r="A21" s="4" t="s">
        <v>59</v>
      </c>
      <c r="B21" s="5" t="s">
        <v>120</v>
      </c>
      <c r="C21" s="24" t="s">
        <v>117</v>
      </c>
      <c r="D21" s="8">
        <v>29.338000000000001</v>
      </c>
      <c r="E21" s="8">
        <v>0</v>
      </c>
      <c r="F21" s="8">
        <v>0</v>
      </c>
    </row>
    <row r="22" spans="1:6" ht="31.5" x14ac:dyDescent="0.25">
      <c r="A22" s="4" t="s">
        <v>60</v>
      </c>
      <c r="B22" s="5" t="s">
        <v>121</v>
      </c>
      <c r="C22" s="24" t="s">
        <v>117</v>
      </c>
      <c r="D22" s="8">
        <v>46.703000000000003</v>
      </c>
      <c r="E22" s="8">
        <v>0</v>
      </c>
      <c r="F22" s="8">
        <v>0</v>
      </c>
    </row>
    <row r="23" spans="1:6" ht="33" customHeight="1" x14ac:dyDescent="0.25">
      <c r="A23" s="79" t="s">
        <v>61</v>
      </c>
      <c r="B23" s="81" t="s">
        <v>122</v>
      </c>
      <c r="C23" s="24" t="s">
        <v>117</v>
      </c>
      <c r="D23" s="8">
        <v>0</v>
      </c>
      <c r="E23" s="8">
        <v>1980</v>
      </c>
      <c r="F23" s="8">
        <v>8000</v>
      </c>
    </row>
    <row r="24" spans="1:6" ht="55.5" customHeight="1" x14ac:dyDescent="0.25">
      <c r="A24" s="80"/>
      <c r="B24" s="82"/>
      <c r="C24" s="24" t="s">
        <v>206</v>
      </c>
      <c r="D24" s="8">
        <v>0</v>
      </c>
      <c r="E24" s="8">
        <v>22690</v>
      </c>
      <c r="F24" s="8">
        <v>22690</v>
      </c>
    </row>
    <row r="25" spans="1:6" ht="47.25" x14ac:dyDescent="0.25">
      <c r="A25" s="4" t="s">
        <v>62</v>
      </c>
      <c r="B25" s="5" t="s">
        <v>123</v>
      </c>
      <c r="C25" s="24" t="s">
        <v>117</v>
      </c>
      <c r="D25" s="8">
        <v>0</v>
      </c>
      <c r="E25" s="8">
        <v>1380</v>
      </c>
      <c r="F25" s="8">
        <v>0</v>
      </c>
    </row>
    <row r="26" spans="1:6" ht="31.5" x14ac:dyDescent="0.25">
      <c r="A26" s="4" t="s">
        <v>63</v>
      </c>
      <c r="B26" s="5" t="s">
        <v>194</v>
      </c>
      <c r="C26" s="24" t="s">
        <v>117</v>
      </c>
      <c r="D26" s="8">
        <v>0</v>
      </c>
      <c r="E26" s="8">
        <v>0</v>
      </c>
      <c r="F26" s="8">
        <v>2600</v>
      </c>
    </row>
    <row r="27" spans="1:6" ht="31.5" x14ac:dyDescent="0.25">
      <c r="A27" s="4" t="s">
        <v>64</v>
      </c>
      <c r="B27" s="5" t="s">
        <v>193</v>
      </c>
      <c r="C27" s="24" t="s">
        <v>117</v>
      </c>
      <c r="D27" s="8">
        <v>0</v>
      </c>
      <c r="E27" s="8">
        <v>0</v>
      </c>
      <c r="F27" s="8">
        <v>2600</v>
      </c>
    </row>
    <row r="28" spans="1:6" ht="31.5" x14ac:dyDescent="0.25">
      <c r="A28" s="4" t="s">
        <v>65</v>
      </c>
      <c r="B28" s="5" t="s">
        <v>195</v>
      </c>
      <c r="C28" s="24" t="s">
        <v>117</v>
      </c>
      <c r="D28" s="8">
        <v>0</v>
      </c>
      <c r="E28" s="8">
        <v>0</v>
      </c>
      <c r="F28" s="8">
        <v>2600</v>
      </c>
    </row>
    <row r="29" spans="1:6" ht="31.5" x14ac:dyDescent="0.25">
      <c r="A29" s="4" t="s">
        <v>66</v>
      </c>
      <c r="B29" s="5" t="s">
        <v>196</v>
      </c>
      <c r="C29" s="24" t="s">
        <v>117</v>
      </c>
      <c r="D29" s="8">
        <v>0</v>
      </c>
      <c r="E29" s="8">
        <v>0</v>
      </c>
      <c r="F29" s="8">
        <v>2600</v>
      </c>
    </row>
    <row r="30" spans="1:6" ht="31.5" x14ac:dyDescent="0.25">
      <c r="A30" s="4" t="s">
        <v>67</v>
      </c>
      <c r="B30" s="5" t="s">
        <v>197</v>
      </c>
      <c r="C30" s="24" t="s">
        <v>117</v>
      </c>
      <c r="D30" s="8">
        <v>0</v>
      </c>
      <c r="E30" s="8">
        <v>0</v>
      </c>
      <c r="F30" s="8">
        <v>2600</v>
      </c>
    </row>
    <row r="31" spans="1:6" ht="47.25" x14ac:dyDescent="0.25">
      <c r="A31" s="4" t="s">
        <v>68</v>
      </c>
      <c r="B31" s="5" t="s">
        <v>223</v>
      </c>
      <c r="C31" s="24" t="s">
        <v>117</v>
      </c>
      <c r="D31" s="8">
        <v>0</v>
      </c>
      <c r="E31" s="8">
        <v>0</v>
      </c>
      <c r="F31" s="8">
        <v>48000</v>
      </c>
    </row>
    <row r="32" spans="1:6" ht="47.25" x14ac:dyDescent="0.25">
      <c r="A32" s="4" t="s">
        <v>69</v>
      </c>
      <c r="B32" s="5" t="s">
        <v>216</v>
      </c>
      <c r="C32" s="24" t="s">
        <v>117</v>
      </c>
      <c r="D32" s="8">
        <v>0</v>
      </c>
      <c r="E32" s="8">
        <v>0</v>
      </c>
      <c r="F32" s="8">
        <v>6000</v>
      </c>
    </row>
    <row r="33" spans="1:6" ht="31.5" x14ac:dyDescent="0.25">
      <c r="A33" s="4" t="s">
        <v>70</v>
      </c>
      <c r="B33" s="5" t="s">
        <v>217</v>
      </c>
      <c r="C33" s="24" t="s">
        <v>117</v>
      </c>
      <c r="D33" s="8">
        <v>0</v>
      </c>
      <c r="E33" s="8">
        <v>0</v>
      </c>
      <c r="F33" s="8">
        <v>2500</v>
      </c>
    </row>
    <row r="34" spans="1:6" ht="20.25" customHeight="1" x14ac:dyDescent="0.25">
      <c r="A34" s="4"/>
      <c r="B34" s="7" t="s">
        <v>124</v>
      </c>
      <c r="C34" s="24"/>
      <c r="D34" s="9">
        <f>D18+D13</f>
        <v>43909.425000000003</v>
      </c>
      <c r="E34" s="9">
        <f t="shared" ref="E34" si="2">E18+E13</f>
        <v>51480</v>
      </c>
      <c r="F34" s="9">
        <f>F18+F13</f>
        <v>127720</v>
      </c>
    </row>
    <row r="35" spans="1:6" ht="31.5" x14ac:dyDescent="0.25">
      <c r="A35" s="75"/>
      <c r="B35" s="75"/>
      <c r="C35" s="24" t="s">
        <v>117</v>
      </c>
      <c r="D35" s="9">
        <f>D18+D13-D36</f>
        <v>76.041000000004715</v>
      </c>
      <c r="E35" s="9">
        <f>E13+E18-E20-E24</f>
        <v>4760</v>
      </c>
      <c r="F35" s="9">
        <f>F13+F18-F24-F20</f>
        <v>81000</v>
      </c>
    </row>
    <row r="36" spans="1:6" ht="31.5" x14ac:dyDescent="0.25">
      <c r="A36" s="76"/>
      <c r="B36" s="76"/>
      <c r="C36" s="24" t="s">
        <v>207</v>
      </c>
      <c r="D36" s="9">
        <f>D14+D15+D20</f>
        <v>43833.383999999998</v>
      </c>
      <c r="E36" s="9">
        <f>E20+E24</f>
        <v>46720</v>
      </c>
      <c r="F36" s="9">
        <f>F20+F24</f>
        <v>46720</v>
      </c>
    </row>
    <row r="37" spans="1:6" ht="31.5" x14ac:dyDescent="0.25">
      <c r="A37" s="77"/>
      <c r="B37" s="77"/>
      <c r="C37" s="39" t="s">
        <v>208</v>
      </c>
      <c r="D37" s="40">
        <f>D20</f>
        <v>23333.383999999998</v>
      </c>
      <c r="E37" s="40">
        <v>46720</v>
      </c>
      <c r="F37" s="40">
        <v>46720</v>
      </c>
    </row>
    <row r="38" spans="1:6" ht="15.75" x14ac:dyDescent="0.25">
      <c r="A38" s="25"/>
      <c r="B38" s="25"/>
      <c r="C38" s="42"/>
      <c r="D38" s="43"/>
      <c r="E38" s="43"/>
      <c r="F38" s="43"/>
    </row>
    <row r="39" spans="1:6" s="12" customFormat="1" ht="28.5" customHeight="1" x14ac:dyDescent="0.25">
      <c r="A39" s="68" t="s">
        <v>90</v>
      </c>
      <c r="B39" s="68"/>
      <c r="D39" s="11" t="s">
        <v>91</v>
      </c>
    </row>
  </sheetData>
  <mergeCells count="17">
    <mergeCell ref="F9:F12"/>
    <mergeCell ref="C9:C12"/>
    <mergeCell ref="A19:A20"/>
    <mergeCell ref="B19:B20"/>
    <mergeCell ref="A23:A24"/>
    <mergeCell ref="B23:B24"/>
    <mergeCell ref="B35:B37"/>
    <mergeCell ref="A35:A37"/>
    <mergeCell ref="A39:B39"/>
    <mergeCell ref="D3:E3"/>
    <mergeCell ref="D4:E4"/>
    <mergeCell ref="A6:E6"/>
    <mergeCell ref="A7:E7"/>
    <mergeCell ref="A9:A12"/>
    <mergeCell ref="B9:B12"/>
    <mergeCell ref="D9:D12"/>
    <mergeCell ref="E9:E12"/>
  </mergeCells>
  <phoneticPr fontId="12" type="noConversion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8"/>
  <sheetViews>
    <sheetView topLeftCell="A51" workbookViewId="0">
      <selection activeCell="F30" sqref="F30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</cols>
  <sheetData>
    <row r="1" spans="1:6" x14ac:dyDescent="0.25">
      <c r="A1" s="2"/>
    </row>
    <row r="2" spans="1:6" ht="15.75" x14ac:dyDescent="0.25">
      <c r="A2" s="2"/>
      <c r="D2" s="11" t="s">
        <v>125</v>
      </c>
      <c r="E2" s="11"/>
    </row>
    <row r="3" spans="1:6" ht="32.25" customHeight="1" x14ac:dyDescent="0.25">
      <c r="A3" s="2"/>
      <c r="D3" s="72" t="s">
        <v>93</v>
      </c>
      <c r="E3" s="72"/>
    </row>
    <row r="4" spans="1:6" ht="15.75" x14ac:dyDescent="0.25">
      <c r="A4" s="2"/>
      <c r="D4" s="73" t="s">
        <v>240</v>
      </c>
      <c r="E4" s="73"/>
    </row>
    <row r="5" spans="1:6" ht="15.75" x14ac:dyDescent="0.25">
      <c r="A5" s="1"/>
    </row>
    <row r="6" spans="1:6" ht="18.75" x14ac:dyDescent="0.25">
      <c r="A6" s="74" t="s">
        <v>126</v>
      </c>
      <c r="B6" s="74"/>
      <c r="C6" s="74"/>
      <c r="D6" s="74"/>
      <c r="E6" s="74"/>
    </row>
    <row r="7" spans="1:6" ht="45.75" customHeight="1" x14ac:dyDescent="0.25">
      <c r="A7" s="78" t="s">
        <v>219</v>
      </c>
      <c r="B7" s="78"/>
      <c r="C7" s="78"/>
      <c r="D7" s="78"/>
      <c r="E7" s="78"/>
    </row>
    <row r="8" spans="1:6" ht="19.5" thickBot="1" x14ac:dyDescent="0.3">
      <c r="A8" s="3"/>
    </row>
    <row r="9" spans="1:6" ht="15.75" customHeight="1" x14ac:dyDescent="0.25">
      <c r="A9" s="69" t="s">
        <v>0</v>
      </c>
      <c r="B9" s="69" t="s">
        <v>1</v>
      </c>
      <c r="C9" s="69" t="s">
        <v>116</v>
      </c>
      <c r="D9" s="69" t="s">
        <v>2</v>
      </c>
      <c r="E9" s="69" t="s">
        <v>3</v>
      </c>
      <c r="F9" s="69" t="s">
        <v>4</v>
      </c>
    </row>
    <row r="10" spans="1:6" ht="15" customHeight="1" x14ac:dyDescent="0.25">
      <c r="A10" s="70"/>
      <c r="B10" s="70"/>
      <c r="C10" s="70"/>
      <c r="D10" s="70"/>
      <c r="E10" s="70"/>
      <c r="F10" s="70"/>
    </row>
    <row r="11" spans="1:6" ht="15" customHeight="1" x14ac:dyDescent="0.25">
      <c r="A11" s="70"/>
      <c r="B11" s="70"/>
      <c r="C11" s="70"/>
      <c r="D11" s="70"/>
      <c r="E11" s="70"/>
      <c r="F11" s="70"/>
    </row>
    <row r="12" spans="1:6" ht="18" customHeight="1" thickBot="1" x14ac:dyDescent="0.3">
      <c r="A12" s="71"/>
      <c r="B12" s="71"/>
      <c r="C12" s="71"/>
      <c r="D12" s="71"/>
      <c r="E12" s="71"/>
      <c r="F12" s="71"/>
    </row>
    <row r="13" spans="1:6" ht="28.5" customHeight="1" thickTop="1" x14ac:dyDescent="0.25">
      <c r="A13" s="38" t="s">
        <v>5</v>
      </c>
      <c r="B13" s="36" t="s">
        <v>128</v>
      </c>
      <c r="C13" s="36"/>
      <c r="D13" s="37"/>
      <c r="E13" s="37"/>
      <c r="F13" s="37"/>
    </row>
    <row r="14" spans="1:6" ht="48" customHeight="1" x14ac:dyDescent="0.25">
      <c r="A14" s="4" t="s">
        <v>48</v>
      </c>
      <c r="B14" s="5" t="s">
        <v>127</v>
      </c>
      <c r="C14" s="24" t="s">
        <v>210</v>
      </c>
      <c r="D14" s="8">
        <v>11370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144</v>
      </c>
      <c r="C15" s="24" t="s">
        <v>117</v>
      </c>
      <c r="D15" s="8">
        <v>2660.0889999999999</v>
      </c>
      <c r="E15" s="8">
        <v>0</v>
      </c>
      <c r="F15" s="8">
        <v>0</v>
      </c>
    </row>
    <row r="16" spans="1:6" ht="47.25" x14ac:dyDescent="0.25">
      <c r="A16" s="4" t="s">
        <v>50</v>
      </c>
      <c r="B16" s="5" t="s">
        <v>129</v>
      </c>
      <c r="C16" s="24" t="s">
        <v>117</v>
      </c>
      <c r="D16" s="8">
        <v>22033.33</v>
      </c>
      <c r="E16" s="8">
        <v>0</v>
      </c>
      <c r="F16" s="8">
        <v>0</v>
      </c>
    </row>
    <row r="17" spans="1:6" ht="47.25" x14ac:dyDescent="0.25">
      <c r="A17" s="4" t="s">
        <v>51</v>
      </c>
      <c r="B17" s="5" t="s">
        <v>130</v>
      </c>
      <c r="C17" s="24" t="s">
        <v>117</v>
      </c>
      <c r="D17" s="8">
        <v>209.34299999999999</v>
      </c>
      <c r="E17" s="8">
        <v>0</v>
      </c>
      <c r="F17" s="8">
        <v>0</v>
      </c>
    </row>
    <row r="18" spans="1:6" ht="78.75" x14ac:dyDescent="0.25">
      <c r="A18" s="4" t="s">
        <v>52</v>
      </c>
      <c r="B18" s="5" t="s">
        <v>131</v>
      </c>
      <c r="C18" s="24" t="s">
        <v>117</v>
      </c>
      <c r="D18" s="8">
        <v>197.547</v>
      </c>
      <c r="E18" s="8">
        <v>0</v>
      </c>
      <c r="F18" s="8">
        <v>0</v>
      </c>
    </row>
    <row r="19" spans="1:6" ht="63" x14ac:dyDescent="0.25">
      <c r="A19" s="4" t="s">
        <v>53</v>
      </c>
      <c r="B19" s="5" t="s">
        <v>132</v>
      </c>
      <c r="C19" s="24" t="s">
        <v>117</v>
      </c>
      <c r="D19" s="8">
        <v>297.62299999999999</v>
      </c>
      <c r="E19" s="8">
        <v>0</v>
      </c>
      <c r="F19" s="8">
        <v>0</v>
      </c>
    </row>
    <row r="20" spans="1:6" ht="47.25" x14ac:dyDescent="0.25">
      <c r="A20" s="4" t="s">
        <v>54</v>
      </c>
      <c r="B20" s="5" t="s">
        <v>133</v>
      </c>
      <c r="C20" s="24" t="s">
        <v>117</v>
      </c>
      <c r="D20" s="8">
        <v>238.828</v>
      </c>
      <c r="E20" s="8">
        <v>0</v>
      </c>
      <c r="F20" s="8">
        <v>0</v>
      </c>
    </row>
    <row r="21" spans="1:6" ht="47.25" x14ac:dyDescent="0.25">
      <c r="A21" s="4" t="s">
        <v>55</v>
      </c>
      <c r="B21" s="5" t="s">
        <v>134</v>
      </c>
      <c r="C21" s="24" t="s">
        <v>117</v>
      </c>
      <c r="D21" s="8">
        <v>7531.1959999999999</v>
      </c>
      <c r="E21" s="8">
        <v>0</v>
      </c>
      <c r="F21" s="8">
        <v>0</v>
      </c>
    </row>
    <row r="22" spans="1:6" ht="47.25" x14ac:dyDescent="0.25">
      <c r="A22" s="4" t="s">
        <v>56</v>
      </c>
      <c r="B22" s="5" t="s">
        <v>135</v>
      </c>
      <c r="C22" s="24" t="s">
        <v>117</v>
      </c>
      <c r="D22" s="8">
        <v>8405.9449999999997</v>
      </c>
      <c r="E22" s="8">
        <v>0</v>
      </c>
      <c r="F22" s="8">
        <v>0</v>
      </c>
    </row>
    <row r="23" spans="1:6" ht="31.5" x14ac:dyDescent="0.25">
      <c r="A23" s="4" t="s">
        <v>57</v>
      </c>
      <c r="B23" s="5" t="s">
        <v>136</v>
      </c>
      <c r="C23" s="24" t="s">
        <v>210</v>
      </c>
      <c r="D23" s="8">
        <v>10573.215</v>
      </c>
      <c r="E23" s="8">
        <v>0</v>
      </c>
      <c r="F23" s="8">
        <v>0</v>
      </c>
    </row>
    <row r="24" spans="1:6" ht="31.5" x14ac:dyDescent="0.25">
      <c r="A24" s="4" t="s">
        <v>152</v>
      </c>
      <c r="B24" s="5" t="s">
        <v>137</v>
      </c>
      <c r="C24" s="24" t="s">
        <v>117</v>
      </c>
      <c r="D24" s="8">
        <v>2985.9960000000001</v>
      </c>
      <c r="E24" s="8">
        <v>0</v>
      </c>
      <c r="F24" s="8">
        <v>0</v>
      </c>
    </row>
    <row r="25" spans="1:6" ht="78.75" x14ac:dyDescent="0.25">
      <c r="A25" s="4" t="s">
        <v>153</v>
      </c>
      <c r="B25" s="5" t="s">
        <v>138</v>
      </c>
      <c r="C25" s="24" t="s">
        <v>117</v>
      </c>
      <c r="D25" s="8">
        <v>473.71100000000001</v>
      </c>
      <c r="E25" s="8">
        <v>0</v>
      </c>
      <c r="F25" s="8">
        <v>0</v>
      </c>
    </row>
    <row r="26" spans="1:6" ht="47.25" x14ac:dyDescent="0.25">
      <c r="A26" s="4" t="s">
        <v>154</v>
      </c>
      <c r="B26" s="5" t="s">
        <v>139</v>
      </c>
      <c r="C26" s="24" t="s">
        <v>117</v>
      </c>
      <c r="D26" s="8">
        <v>299.98700000000002</v>
      </c>
      <c r="E26" s="8">
        <v>0</v>
      </c>
      <c r="F26" s="8">
        <v>0</v>
      </c>
    </row>
    <row r="27" spans="1:6" ht="63" x14ac:dyDescent="0.25">
      <c r="A27" s="4" t="s">
        <v>155</v>
      </c>
      <c r="B27" s="5" t="s">
        <v>140</v>
      </c>
      <c r="C27" s="24" t="s">
        <v>117</v>
      </c>
      <c r="D27" s="8">
        <v>488.452</v>
      </c>
      <c r="E27" s="8">
        <v>0</v>
      </c>
      <c r="F27" s="8">
        <v>0</v>
      </c>
    </row>
    <row r="28" spans="1:6" ht="63" x14ac:dyDescent="0.25">
      <c r="A28" s="4" t="s">
        <v>156</v>
      </c>
      <c r="B28" s="5" t="s">
        <v>141</v>
      </c>
      <c r="C28" s="24" t="s">
        <v>117</v>
      </c>
      <c r="D28" s="8">
        <v>638.96600000000001</v>
      </c>
      <c r="E28" s="8">
        <v>0</v>
      </c>
      <c r="F28" s="8">
        <v>0</v>
      </c>
    </row>
    <row r="29" spans="1:6" ht="31.5" x14ac:dyDescent="0.25">
      <c r="A29" s="79" t="s">
        <v>157</v>
      </c>
      <c r="B29" s="81" t="s">
        <v>220</v>
      </c>
      <c r="C29" s="24" t="s">
        <v>117</v>
      </c>
      <c r="D29" s="8">
        <v>0</v>
      </c>
      <c r="E29" s="8">
        <f>102365-101392.566</f>
        <v>972.43399999999383</v>
      </c>
      <c r="F29" s="8">
        <v>1600</v>
      </c>
    </row>
    <row r="30" spans="1:6" ht="47.25" x14ac:dyDescent="0.25">
      <c r="A30" s="80"/>
      <c r="B30" s="82"/>
      <c r="C30" s="24" t="s">
        <v>206</v>
      </c>
      <c r="D30" s="8">
        <v>96213.933999999994</v>
      </c>
      <c r="E30" s="8">
        <v>101392.56600000001</v>
      </c>
      <c r="F30" s="8">
        <v>45000</v>
      </c>
    </row>
    <row r="31" spans="1:6" ht="31.5" x14ac:dyDescent="0.25">
      <c r="A31" s="4" t="s">
        <v>158</v>
      </c>
      <c r="B31" s="5" t="s">
        <v>142</v>
      </c>
      <c r="C31" s="24" t="s">
        <v>117</v>
      </c>
      <c r="D31" s="8">
        <v>0</v>
      </c>
      <c r="E31" s="8">
        <v>0</v>
      </c>
      <c r="F31" s="8">
        <v>97831.854000000007</v>
      </c>
    </row>
    <row r="32" spans="1:6" ht="31.5" x14ac:dyDescent="0.25">
      <c r="A32" s="4" t="s">
        <v>159</v>
      </c>
      <c r="B32" s="5" t="s">
        <v>143</v>
      </c>
      <c r="C32" s="24" t="s">
        <v>210</v>
      </c>
      <c r="D32" s="8">
        <v>16870</v>
      </c>
      <c r="E32" s="8">
        <v>0</v>
      </c>
      <c r="F32" s="8">
        <v>0</v>
      </c>
    </row>
    <row r="33" spans="1:6" ht="47.25" x14ac:dyDescent="0.25">
      <c r="A33" s="4" t="s">
        <v>160</v>
      </c>
      <c r="B33" s="5" t="s">
        <v>145</v>
      </c>
      <c r="C33" s="24" t="s">
        <v>117</v>
      </c>
      <c r="D33" s="8">
        <v>28640.684000000001</v>
      </c>
      <c r="E33" s="8">
        <v>0</v>
      </c>
      <c r="F33" s="8">
        <v>0</v>
      </c>
    </row>
    <row r="34" spans="1:6" ht="47.25" x14ac:dyDescent="0.25">
      <c r="A34" s="4" t="s">
        <v>161</v>
      </c>
      <c r="B34" s="5" t="s">
        <v>146</v>
      </c>
      <c r="C34" s="24" t="s">
        <v>117</v>
      </c>
      <c r="D34" s="8">
        <v>0</v>
      </c>
      <c r="E34" s="8">
        <v>900</v>
      </c>
      <c r="F34" s="8">
        <v>46090.508000000002</v>
      </c>
    </row>
    <row r="35" spans="1:6" ht="32.25" customHeight="1" x14ac:dyDescent="0.25">
      <c r="A35" s="4" t="s">
        <v>162</v>
      </c>
      <c r="B35" s="29" t="s">
        <v>147</v>
      </c>
      <c r="C35" s="24" t="s">
        <v>117</v>
      </c>
      <c r="D35" s="8">
        <v>0</v>
      </c>
      <c r="E35" s="8">
        <v>150</v>
      </c>
      <c r="F35" s="8">
        <v>3500</v>
      </c>
    </row>
    <row r="36" spans="1:6" ht="33.75" customHeight="1" x14ac:dyDescent="0.25">
      <c r="A36" s="79" t="s">
        <v>163</v>
      </c>
      <c r="B36" s="81" t="s">
        <v>148</v>
      </c>
      <c r="C36" s="24" t="s">
        <v>117</v>
      </c>
      <c r="D36" s="8">
        <v>0</v>
      </c>
      <c r="E36" s="41">
        <v>4703.6710000000003</v>
      </c>
      <c r="F36" s="41">
        <v>1500</v>
      </c>
    </row>
    <row r="37" spans="1:6" ht="49.5" customHeight="1" x14ac:dyDescent="0.25">
      <c r="A37" s="80"/>
      <c r="B37" s="82"/>
      <c r="C37" s="24" t="s">
        <v>206</v>
      </c>
      <c r="D37" s="8">
        <v>0</v>
      </c>
      <c r="E37" s="41">
        <v>8205.9</v>
      </c>
      <c r="F37" s="41">
        <v>1851.5730000000001</v>
      </c>
    </row>
    <row r="38" spans="1:6" ht="31.5" x14ac:dyDescent="0.25">
      <c r="A38" s="4" t="s">
        <v>164</v>
      </c>
      <c r="B38" s="5" t="s">
        <v>149</v>
      </c>
      <c r="C38" s="24" t="s">
        <v>117</v>
      </c>
      <c r="D38" s="8">
        <v>0</v>
      </c>
      <c r="E38" s="8">
        <v>54150</v>
      </c>
      <c r="F38" s="8">
        <v>0</v>
      </c>
    </row>
    <row r="39" spans="1:6" ht="31.5" x14ac:dyDescent="0.25">
      <c r="A39" s="4" t="s">
        <v>165</v>
      </c>
      <c r="B39" s="5" t="s">
        <v>150</v>
      </c>
      <c r="C39" s="24" t="s">
        <v>117</v>
      </c>
      <c r="D39" s="8">
        <v>0</v>
      </c>
      <c r="E39" s="8">
        <v>1900</v>
      </c>
      <c r="F39" s="8">
        <v>0</v>
      </c>
    </row>
    <row r="40" spans="1:6" ht="31.5" x14ac:dyDescent="0.25">
      <c r="A40" s="4" t="s">
        <v>166</v>
      </c>
      <c r="B40" s="5" t="s">
        <v>151</v>
      </c>
      <c r="C40" s="24" t="s">
        <v>117</v>
      </c>
      <c r="D40" s="8">
        <v>0</v>
      </c>
      <c r="E40" s="8">
        <v>1598.3</v>
      </c>
      <c r="F40" s="8">
        <v>0</v>
      </c>
    </row>
    <row r="41" spans="1:6" ht="63" x14ac:dyDescent="0.25">
      <c r="A41" s="79" t="s">
        <v>198</v>
      </c>
      <c r="B41" s="5" t="s">
        <v>249</v>
      </c>
      <c r="C41" s="24" t="s">
        <v>117</v>
      </c>
      <c r="D41" s="8">
        <v>0</v>
      </c>
      <c r="E41" s="8">
        <v>0</v>
      </c>
      <c r="F41" s="8">
        <v>260</v>
      </c>
    </row>
    <row r="42" spans="1:6" ht="47.25" x14ac:dyDescent="0.25">
      <c r="A42" s="80"/>
      <c r="B42" s="5" t="s">
        <v>214</v>
      </c>
      <c r="C42" s="24" t="s">
        <v>206</v>
      </c>
      <c r="D42" s="8">
        <v>0</v>
      </c>
      <c r="E42" s="8">
        <v>0</v>
      </c>
      <c r="F42" s="8">
        <v>1500</v>
      </c>
    </row>
    <row r="43" spans="1:6" ht="63" x14ac:dyDescent="0.25">
      <c r="A43" s="79" t="s">
        <v>213</v>
      </c>
      <c r="B43" s="5" t="s">
        <v>250</v>
      </c>
      <c r="C43" s="24" t="s">
        <v>117</v>
      </c>
      <c r="D43" s="8">
        <v>0</v>
      </c>
      <c r="E43" s="8">
        <v>0</v>
      </c>
      <c r="F43" s="8">
        <v>260</v>
      </c>
    </row>
    <row r="44" spans="1:6" ht="47.25" x14ac:dyDescent="0.25">
      <c r="A44" s="80"/>
      <c r="B44" s="5" t="s">
        <v>215</v>
      </c>
      <c r="C44" s="24" t="s">
        <v>206</v>
      </c>
      <c r="D44" s="8">
        <v>0</v>
      </c>
      <c r="E44" s="8">
        <v>0</v>
      </c>
      <c r="F44" s="8">
        <v>1500</v>
      </c>
    </row>
    <row r="45" spans="1:6" ht="63" x14ac:dyDescent="0.25">
      <c r="A45" s="79" t="s">
        <v>218</v>
      </c>
      <c r="B45" s="5" t="s">
        <v>245</v>
      </c>
      <c r="C45" s="24" t="s">
        <v>117</v>
      </c>
      <c r="D45" s="8">
        <v>0</v>
      </c>
      <c r="E45" s="8">
        <v>0</v>
      </c>
      <c r="F45" s="41">
        <v>170</v>
      </c>
    </row>
    <row r="46" spans="1:6" ht="51.75" customHeight="1" x14ac:dyDescent="0.25">
      <c r="A46" s="80"/>
      <c r="B46" s="60" t="s">
        <v>241</v>
      </c>
      <c r="C46" s="24" t="s">
        <v>206</v>
      </c>
      <c r="D46" s="8">
        <v>0</v>
      </c>
      <c r="E46" s="8">
        <v>0</v>
      </c>
      <c r="F46" s="41">
        <v>4900</v>
      </c>
    </row>
    <row r="47" spans="1:6" ht="37.5" customHeight="1" x14ac:dyDescent="0.25">
      <c r="A47" s="4" t="s">
        <v>221</v>
      </c>
      <c r="B47" s="5" t="s">
        <v>222</v>
      </c>
      <c r="C47" s="24" t="s">
        <v>117</v>
      </c>
      <c r="D47" s="8">
        <v>0</v>
      </c>
      <c r="E47" s="8">
        <v>0</v>
      </c>
      <c r="F47" s="41">
        <v>4500</v>
      </c>
    </row>
    <row r="48" spans="1:6" ht="72.75" customHeight="1" x14ac:dyDescent="0.25">
      <c r="A48" s="79" t="s">
        <v>246</v>
      </c>
      <c r="B48" s="62" t="s">
        <v>248</v>
      </c>
      <c r="C48" s="24" t="s">
        <v>117</v>
      </c>
      <c r="D48" s="8">
        <v>0</v>
      </c>
      <c r="E48" s="8">
        <v>0</v>
      </c>
      <c r="F48" s="41">
        <v>163</v>
      </c>
    </row>
    <row r="49" spans="1:12" ht="57" customHeight="1" x14ac:dyDescent="0.25">
      <c r="A49" s="80"/>
      <c r="B49" s="62" t="s">
        <v>247</v>
      </c>
      <c r="C49" s="24" t="s">
        <v>206</v>
      </c>
      <c r="D49" s="8">
        <v>0</v>
      </c>
      <c r="E49" s="8">
        <v>0</v>
      </c>
      <c r="F49" s="41">
        <v>1600</v>
      </c>
    </row>
    <row r="50" spans="1:12" ht="76.5" customHeight="1" x14ac:dyDescent="0.25">
      <c r="A50" s="79" t="s">
        <v>251</v>
      </c>
      <c r="B50" s="64" t="s">
        <v>253</v>
      </c>
      <c r="C50" s="24" t="s">
        <v>117</v>
      </c>
      <c r="D50" s="8">
        <v>0</v>
      </c>
      <c r="E50" s="8">
        <v>0</v>
      </c>
      <c r="F50" s="41">
        <v>163</v>
      </c>
    </row>
    <row r="51" spans="1:12" ht="55.5" customHeight="1" x14ac:dyDescent="0.25">
      <c r="A51" s="80"/>
      <c r="B51" s="63" t="s">
        <v>252</v>
      </c>
      <c r="C51" s="24" t="s">
        <v>206</v>
      </c>
      <c r="D51" s="8">
        <v>0</v>
      </c>
      <c r="E51" s="8">
        <v>0</v>
      </c>
      <c r="F51" s="41">
        <v>1600</v>
      </c>
    </row>
    <row r="52" spans="1:12" ht="20.25" customHeight="1" x14ac:dyDescent="0.25">
      <c r="A52" s="4"/>
      <c r="B52" s="7" t="s">
        <v>124</v>
      </c>
      <c r="C52" s="7"/>
      <c r="D52" s="9">
        <f>SUM(D14:D40)</f>
        <v>210128.84600000002</v>
      </c>
      <c r="E52" s="9">
        <f>SUM(E14:E51)</f>
        <v>173972.87099999998</v>
      </c>
      <c r="F52" s="9">
        <f>SUM(F14:F51)</f>
        <v>213989.935</v>
      </c>
    </row>
    <row r="53" spans="1:12" ht="31.5" x14ac:dyDescent="0.25">
      <c r="A53" s="75"/>
      <c r="B53" s="75"/>
      <c r="C53" s="24" t="s">
        <v>117</v>
      </c>
      <c r="D53" s="9">
        <f>D52-D54</f>
        <v>75101.697000000044</v>
      </c>
      <c r="E53" s="9">
        <f>E52-E54</f>
        <v>64374.404999999984</v>
      </c>
      <c r="F53" s="9">
        <f>F52-F54</f>
        <v>156038.36199999999</v>
      </c>
    </row>
    <row r="54" spans="1:12" ht="31.5" x14ac:dyDescent="0.25">
      <c r="A54" s="76"/>
      <c r="B54" s="76"/>
      <c r="C54" s="24" t="s">
        <v>209</v>
      </c>
      <c r="D54" s="9">
        <f>D30+D14+D23+D32</f>
        <v>135027.14899999998</v>
      </c>
      <c r="E54" s="9">
        <f>E30+E37</f>
        <v>109598.466</v>
      </c>
      <c r="F54" s="9">
        <f>F30+F37+F46+F49+F51+F42+F44</f>
        <v>57951.572999999997</v>
      </c>
    </row>
    <row r="55" spans="1:12" ht="31.5" x14ac:dyDescent="0.25">
      <c r="A55" s="77"/>
      <c r="B55" s="77"/>
      <c r="C55" s="39" t="s">
        <v>208</v>
      </c>
      <c r="D55" s="40">
        <f>D54-D14-D23-D32</f>
        <v>96213.933999999979</v>
      </c>
      <c r="E55" s="40">
        <v>109598.466</v>
      </c>
      <c r="F55" s="40">
        <f>F37+F30++F42+F44+F46+F49+F51</f>
        <v>57951.572999999997</v>
      </c>
    </row>
    <row r="56" spans="1:12" ht="15.75" x14ac:dyDescent="0.25">
      <c r="A56" s="25"/>
      <c r="B56" s="26"/>
      <c r="C56" s="42"/>
      <c r="D56" s="43"/>
      <c r="E56" s="43"/>
      <c r="F56" s="43"/>
    </row>
    <row r="57" spans="1:12" s="12" customFormat="1" ht="28.5" customHeight="1" x14ac:dyDescent="0.25">
      <c r="A57" s="68" t="s">
        <v>90</v>
      </c>
      <c r="B57" s="68"/>
      <c r="D57" s="11" t="s">
        <v>91</v>
      </c>
      <c r="L57"/>
    </row>
    <row r="58" spans="1:12" ht="15.75" x14ac:dyDescent="0.25">
      <c r="L58" s="12"/>
    </row>
  </sheetData>
  <mergeCells count="22">
    <mergeCell ref="D3:E3"/>
    <mergeCell ref="D4:E4"/>
    <mergeCell ref="A6:E6"/>
    <mergeCell ref="A7:E7"/>
    <mergeCell ref="A9:A12"/>
    <mergeCell ref="B9:B12"/>
    <mergeCell ref="C9:C12"/>
    <mergeCell ref="D9:D12"/>
    <mergeCell ref="E9:E12"/>
    <mergeCell ref="A57:B57"/>
    <mergeCell ref="F9:F12"/>
    <mergeCell ref="A29:A30"/>
    <mergeCell ref="B29:B30"/>
    <mergeCell ref="A36:A37"/>
    <mergeCell ref="B36:B37"/>
    <mergeCell ref="A53:A55"/>
    <mergeCell ref="B53:B55"/>
    <mergeCell ref="A45:A46"/>
    <mergeCell ref="A48:A49"/>
    <mergeCell ref="A41:A42"/>
    <mergeCell ref="A43:A44"/>
    <mergeCell ref="A50:A51"/>
  </mergeCells>
  <phoneticPr fontId="12" type="noConversion"/>
  <pageMargins left="0.9055118110236221" right="0.31496062992125984" top="0.74803149606299213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2"/>
  <sheetViews>
    <sheetView topLeftCell="A25" zoomScaleNormal="100" workbookViewId="0">
      <selection activeCell="N38" sqref="N38"/>
    </sheetView>
  </sheetViews>
  <sheetFormatPr defaultRowHeight="15" x14ac:dyDescent="0.25"/>
  <cols>
    <col min="2" max="2" width="92.140625" customWidth="1"/>
    <col min="3" max="3" width="15.28515625" customWidth="1"/>
    <col min="4" max="4" width="16.28515625" customWidth="1"/>
    <col min="5" max="5" width="16" customWidth="1"/>
    <col min="6" max="6" width="16.28515625" customWidth="1"/>
    <col min="7" max="7" width="10" bestFit="1" customWidth="1"/>
  </cols>
  <sheetData>
    <row r="1" spans="1:6" x14ac:dyDescent="0.25">
      <c r="A1" s="2"/>
      <c r="B1" s="47"/>
    </row>
    <row r="2" spans="1:6" ht="15.75" x14ac:dyDescent="0.25">
      <c r="A2" s="2"/>
      <c r="D2" s="11" t="s">
        <v>188</v>
      </c>
      <c r="E2" s="11"/>
    </row>
    <row r="3" spans="1:6" ht="32.25" customHeight="1" x14ac:dyDescent="0.25">
      <c r="A3" s="2"/>
      <c r="D3" s="72" t="s">
        <v>93</v>
      </c>
      <c r="E3" s="72"/>
    </row>
    <row r="4" spans="1:6" ht="15.75" x14ac:dyDescent="0.25">
      <c r="A4" s="2"/>
      <c r="D4" s="73" t="s">
        <v>240</v>
      </c>
      <c r="E4" s="73"/>
    </row>
    <row r="5" spans="1:6" ht="15.75" x14ac:dyDescent="0.25">
      <c r="A5" s="1"/>
    </row>
    <row r="6" spans="1:6" ht="18.75" x14ac:dyDescent="0.25">
      <c r="A6" s="74" t="s">
        <v>167</v>
      </c>
      <c r="B6" s="74"/>
      <c r="C6" s="74"/>
      <c r="D6" s="74"/>
      <c r="E6" s="74"/>
    </row>
    <row r="7" spans="1:6" ht="45.75" customHeight="1" x14ac:dyDescent="0.25">
      <c r="A7" s="78" t="s">
        <v>219</v>
      </c>
      <c r="B7" s="78"/>
      <c r="C7" s="78"/>
      <c r="D7" s="78"/>
      <c r="E7" s="78"/>
    </row>
    <row r="8" spans="1:6" ht="19.5" thickBot="1" x14ac:dyDescent="0.3">
      <c r="A8" s="3"/>
    </row>
    <row r="9" spans="1:6" ht="15.75" customHeight="1" x14ac:dyDescent="0.25">
      <c r="A9" s="69" t="s">
        <v>0</v>
      </c>
      <c r="B9" s="69" t="s">
        <v>1</v>
      </c>
      <c r="C9" s="69" t="s">
        <v>116</v>
      </c>
      <c r="D9" s="69" t="s">
        <v>2</v>
      </c>
      <c r="E9" s="69" t="s">
        <v>3</v>
      </c>
      <c r="F9" s="69" t="s">
        <v>4</v>
      </c>
    </row>
    <row r="10" spans="1:6" ht="15" customHeight="1" x14ac:dyDescent="0.25">
      <c r="A10" s="70"/>
      <c r="B10" s="70"/>
      <c r="C10" s="70"/>
      <c r="D10" s="70"/>
      <c r="E10" s="70"/>
      <c r="F10" s="70"/>
    </row>
    <row r="11" spans="1:6" ht="15" customHeight="1" x14ac:dyDescent="0.25">
      <c r="A11" s="70"/>
      <c r="B11" s="70"/>
      <c r="C11" s="70"/>
      <c r="D11" s="70"/>
      <c r="E11" s="70"/>
      <c r="F11" s="70"/>
    </row>
    <row r="12" spans="1:6" ht="18" customHeight="1" thickBot="1" x14ac:dyDescent="0.3">
      <c r="A12" s="71"/>
      <c r="B12" s="71"/>
      <c r="C12" s="71"/>
      <c r="D12" s="71"/>
      <c r="E12" s="71"/>
      <c r="F12" s="71"/>
    </row>
    <row r="13" spans="1:6" ht="28.5" customHeight="1" thickTop="1" x14ac:dyDescent="0.25">
      <c r="A13" s="6" t="s">
        <v>5</v>
      </c>
      <c r="B13" s="7" t="s">
        <v>168</v>
      </c>
      <c r="C13" s="7"/>
      <c r="D13" s="9"/>
      <c r="E13" s="9"/>
      <c r="F13" s="9"/>
    </row>
    <row r="14" spans="1:6" ht="53.25" customHeight="1" x14ac:dyDescent="0.25">
      <c r="A14" s="4" t="s">
        <v>48</v>
      </c>
      <c r="B14" s="5" t="s">
        <v>169</v>
      </c>
      <c r="C14" s="24" t="s">
        <v>117</v>
      </c>
      <c r="D14" s="8">
        <v>1677.201</v>
      </c>
      <c r="E14" s="8">
        <v>0</v>
      </c>
      <c r="F14" s="8">
        <v>0</v>
      </c>
    </row>
    <row r="15" spans="1:6" ht="47.25" x14ac:dyDescent="0.25">
      <c r="A15" s="4" t="s">
        <v>49</v>
      </c>
      <c r="B15" s="5" t="s">
        <v>170</v>
      </c>
      <c r="C15" s="24" t="s">
        <v>117</v>
      </c>
      <c r="D15" s="8">
        <v>1591.8820000000001</v>
      </c>
      <c r="E15" s="8">
        <v>0</v>
      </c>
      <c r="F15" s="8">
        <v>0</v>
      </c>
    </row>
    <row r="16" spans="1:6" ht="63" x14ac:dyDescent="0.25">
      <c r="A16" s="4" t="s">
        <v>50</v>
      </c>
      <c r="B16" s="5" t="s">
        <v>171</v>
      </c>
      <c r="C16" s="24" t="s">
        <v>117</v>
      </c>
      <c r="D16" s="8">
        <v>1515.1179999999999</v>
      </c>
      <c r="E16" s="8">
        <v>0</v>
      </c>
      <c r="F16" s="8">
        <v>0</v>
      </c>
    </row>
    <row r="17" spans="1:6" ht="31.5" x14ac:dyDescent="0.25">
      <c r="A17" s="4" t="s">
        <v>51</v>
      </c>
      <c r="B17" s="5" t="s">
        <v>172</v>
      </c>
      <c r="C17" s="24" t="s">
        <v>117</v>
      </c>
      <c r="D17" s="8">
        <v>8649.4879999999994</v>
      </c>
      <c r="E17" s="8">
        <v>12420</v>
      </c>
      <c r="F17" s="8">
        <v>0</v>
      </c>
    </row>
    <row r="18" spans="1:6" ht="33" customHeight="1" x14ac:dyDescent="0.25">
      <c r="A18" s="4" t="s">
        <v>52</v>
      </c>
      <c r="B18" s="30" t="s">
        <v>173</v>
      </c>
      <c r="C18" s="24" t="s">
        <v>117</v>
      </c>
      <c r="D18" s="8">
        <v>2321.2109999999998</v>
      </c>
      <c r="E18" s="8">
        <v>0</v>
      </c>
      <c r="F18" s="8">
        <v>0</v>
      </c>
    </row>
    <row r="19" spans="1:6" ht="31.5" x14ac:dyDescent="0.25">
      <c r="A19" s="4" t="s">
        <v>53</v>
      </c>
      <c r="B19" s="5" t="s">
        <v>174</v>
      </c>
      <c r="C19" s="24" t="s">
        <v>117</v>
      </c>
      <c r="D19" s="8">
        <v>1334.3630000000001</v>
      </c>
      <c r="E19" s="8">
        <v>4110</v>
      </c>
      <c r="F19" s="8">
        <v>0</v>
      </c>
    </row>
    <row r="20" spans="1:6" ht="31.5" x14ac:dyDescent="0.25">
      <c r="A20" s="4" t="s">
        <v>54</v>
      </c>
      <c r="B20" s="5" t="s">
        <v>175</v>
      </c>
      <c r="C20" s="24" t="s">
        <v>117</v>
      </c>
      <c r="D20" s="8">
        <v>2927.5430000000001</v>
      </c>
      <c r="E20" s="8">
        <v>0</v>
      </c>
      <c r="F20" s="8">
        <v>0</v>
      </c>
    </row>
    <row r="21" spans="1:6" ht="63" x14ac:dyDescent="0.25">
      <c r="A21" s="4" t="s">
        <v>55</v>
      </c>
      <c r="B21" s="5" t="s">
        <v>176</v>
      </c>
      <c r="C21" s="24" t="s">
        <v>117</v>
      </c>
      <c r="D21" s="8">
        <v>1035.7449999999999</v>
      </c>
      <c r="E21" s="8">
        <v>0</v>
      </c>
      <c r="F21" s="8">
        <v>0</v>
      </c>
    </row>
    <row r="22" spans="1:6" ht="78.75" x14ac:dyDescent="0.25">
      <c r="A22" s="4" t="s">
        <v>56</v>
      </c>
      <c r="B22" s="5" t="s">
        <v>177</v>
      </c>
      <c r="C22" s="24" t="s">
        <v>117</v>
      </c>
      <c r="D22" s="8">
        <v>539.50800000000004</v>
      </c>
      <c r="E22" s="8">
        <v>0</v>
      </c>
      <c r="F22" s="8">
        <v>0</v>
      </c>
    </row>
    <row r="23" spans="1:6" ht="47.25" x14ac:dyDescent="0.25">
      <c r="A23" s="4" t="s">
        <v>57</v>
      </c>
      <c r="B23" s="5" t="s">
        <v>178</v>
      </c>
      <c r="C23" s="24" t="s">
        <v>117</v>
      </c>
      <c r="D23" s="8">
        <v>559.82600000000002</v>
      </c>
      <c r="E23" s="8">
        <v>0</v>
      </c>
      <c r="F23" s="8">
        <v>0</v>
      </c>
    </row>
    <row r="24" spans="1:6" ht="47.25" x14ac:dyDescent="0.25">
      <c r="A24" s="4" t="s">
        <v>152</v>
      </c>
      <c r="B24" s="5" t="s">
        <v>179</v>
      </c>
      <c r="C24" s="24" t="s">
        <v>117</v>
      </c>
      <c r="D24" s="8">
        <v>0</v>
      </c>
      <c r="E24" s="8">
        <v>75</v>
      </c>
      <c r="F24" s="8">
        <v>6765.991</v>
      </c>
    </row>
    <row r="25" spans="1:6" ht="63" x14ac:dyDescent="0.25">
      <c r="A25" s="4" t="s">
        <v>153</v>
      </c>
      <c r="B25" s="5" t="s">
        <v>180</v>
      </c>
      <c r="C25" s="24" t="s">
        <v>117</v>
      </c>
      <c r="D25" s="8">
        <v>50</v>
      </c>
      <c r="E25" s="8">
        <v>0</v>
      </c>
      <c r="F25" s="8">
        <v>0</v>
      </c>
    </row>
    <row r="26" spans="1:6" ht="63" x14ac:dyDescent="0.25">
      <c r="A26" s="4" t="s">
        <v>154</v>
      </c>
      <c r="B26" s="5" t="s">
        <v>181</v>
      </c>
      <c r="C26" s="24" t="s">
        <v>117</v>
      </c>
      <c r="D26" s="8">
        <v>0</v>
      </c>
      <c r="E26" s="8">
        <v>5250</v>
      </c>
      <c r="F26" s="8">
        <v>0</v>
      </c>
    </row>
    <row r="27" spans="1:6" ht="47.25" x14ac:dyDescent="0.25">
      <c r="A27" s="4" t="s">
        <v>155</v>
      </c>
      <c r="B27" s="44" t="s">
        <v>182</v>
      </c>
      <c r="C27" s="24" t="s">
        <v>117</v>
      </c>
      <c r="D27" s="8">
        <v>0</v>
      </c>
      <c r="E27" s="8">
        <v>605</v>
      </c>
      <c r="F27" s="8">
        <v>6003.1850000000004</v>
      </c>
    </row>
    <row r="28" spans="1:6" ht="47.25" x14ac:dyDescent="0.25">
      <c r="A28" s="4" t="s">
        <v>156</v>
      </c>
      <c r="B28" s="5" t="s">
        <v>183</v>
      </c>
      <c r="C28" s="24" t="s">
        <v>117</v>
      </c>
      <c r="D28" s="8">
        <v>0</v>
      </c>
      <c r="E28" s="8">
        <v>10</v>
      </c>
      <c r="F28" s="8">
        <v>9555.4210000000003</v>
      </c>
    </row>
    <row r="29" spans="1:6" ht="31.5" x14ac:dyDescent="0.25">
      <c r="A29" s="4" t="s">
        <v>157</v>
      </c>
      <c r="B29" s="5" t="s">
        <v>184</v>
      </c>
      <c r="C29" s="24" t="s">
        <v>117</v>
      </c>
      <c r="D29" s="8">
        <v>3000</v>
      </c>
      <c r="E29" s="8">
        <v>0</v>
      </c>
      <c r="F29" s="8">
        <v>0</v>
      </c>
    </row>
    <row r="30" spans="1:6" ht="31.5" x14ac:dyDescent="0.25">
      <c r="A30" s="4" t="s">
        <v>158</v>
      </c>
      <c r="B30" s="5" t="s">
        <v>185</v>
      </c>
      <c r="C30" s="24" t="s">
        <v>117</v>
      </c>
      <c r="D30" s="8">
        <v>0</v>
      </c>
      <c r="E30" s="8">
        <v>25500</v>
      </c>
      <c r="F30" s="41">
        <v>0</v>
      </c>
    </row>
    <row r="31" spans="1:6" ht="31.5" x14ac:dyDescent="0.25">
      <c r="A31" s="79" t="s">
        <v>159</v>
      </c>
      <c r="B31" s="81" t="s">
        <v>186</v>
      </c>
      <c r="C31" s="24" t="s">
        <v>117</v>
      </c>
      <c r="D31" s="8">
        <v>0</v>
      </c>
      <c r="E31" s="8">
        <v>18552</v>
      </c>
      <c r="F31" s="41">
        <v>14200.2</v>
      </c>
    </row>
    <row r="32" spans="1:6" ht="15.75" x14ac:dyDescent="0.25">
      <c r="A32" s="80"/>
      <c r="B32" s="82"/>
      <c r="C32" s="24" t="s">
        <v>118</v>
      </c>
      <c r="D32" s="8">
        <v>0</v>
      </c>
      <c r="E32" s="8">
        <v>0</v>
      </c>
      <c r="F32" s="41">
        <v>1800</v>
      </c>
    </row>
    <row r="33" spans="1:12" ht="31.5" x14ac:dyDescent="0.25">
      <c r="A33" s="79" t="s">
        <v>160</v>
      </c>
      <c r="B33" s="81" t="s">
        <v>187</v>
      </c>
      <c r="C33" s="24" t="s">
        <v>117</v>
      </c>
      <c r="D33" s="8">
        <v>0</v>
      </c>
      <c r="E33" s="8">
        <v>2300</v>
      </c>
      <c r="F33" s="41">
        <v>1200</v>
      </c>
    </row>
    <row r="34" spans="1:12" ht="15.75" x14ac:dyDescent="0.25">
      <c r="A34" s="80"/>
      <c r="B34" s="82"/>
      <c r="C34" s="24" t="s">
        <v>118</v>
      </c>
      <c r="D34" s="8">
        <v>0</v>
      </c>
      <c r="E34" s="8">
        <v>0</v>
      </c>
      <c r="F34" s="41">
        <v>8500</v>
      </c>
    </row>
    <row r="35" spans="1:12" ht="31.5" x14ac:dyDescent="0.25">
      <c r="A35" s="79" t="s">
        <v>161</v>
      </c>
      <c r="B35" s="81" t="s">
        <v>183</v>
      </c>
      <c r="C35" s="24" t="s">
        <v>117</v>
      </c>
      <c r="D35" s="8">
        <v>0</v>
      </c>
      <c r="E35" s="8">
        <v>0</v>
      </c>
      <c r="F35" s="41">
        <v>5000</v>
      </c>
    </row>
    <row r="36" spans="1:12" ht="15.75" x14ac:dyDescent="0.25">
      <c r="A36" s="80"/>
      <c r="B36" s="82"/>
      <c r="C36" s="24" t="s">
        <v>118</v>
      </c>
      <c r="D36" s="8">
        <v>0</v>
      </c>
      <c r="E36" s="8">
        <v>0</v>
      </c>
      <c r="F36" s="41">
        <v>14443.9</v>
      </c>
    </row>
    <row r="37" spans="1:12" ht="20.25" customHeight="1" x14ac:dyDescent="0.25">
      <c r="A37" s="4"/>
      <c r="B37" s="7" t="s">
        <v>124</v>
      </c>
      <c r="C37" s="7"/>
      <c r="D37" s="9">
        <f>SUM(D14:D36)</f>
        <v>25201.885000000002</v>
      </c>
      <c r="E37" s="9">
        <f>SUM(E14:E36)</f>
        <v>68822</v>
      </c>
      <c r="F37" s="9">
        <f>SUM(F14:F36)</f>
        <v>67468.697</v>
      </c>
      <c r="G37" s="45"/>
    </row>
    <row r="38" spans="1:12" ht="31.5" x14ac:dyDescent="0.25">
      <c r="A38" s="75"/>
      <c r="B38" s="83"/>
      <c r="C38" s="24" t="s">
        <v>117</v>
      </c>
      <c r="D38" s="9">
        <f>D37</f>
        <v>25201.885000000002</v>
      </c>
      <c r="E38" s="9">
        <f t="shared" ref="E38" si="0">E37</f>
        <v>68822</v>
      </c>
      <c r="F38" s="9">
        <f>F37-F39</f>
        <v>42724.796999999999</v>
      </c>
      <c r="G38" s="45"/>
    </row>
    <row r="39" spans="1:12" ht="15.75" x14ac:dyDescent="0.25">
      <c r="A39" s="77"/>
      <c r="B39" s="84"/>
      <c r="C39" s="24" t="s">
        <v>118</v>
      </c>
      <c r="D39" s="9">
        <v>0</v>
      </c>
      <c r="E39" s="9">
        <v>0</v>
      </c>
      <c r="F39" s="9">
        <f>F32+F36+F34</f>
        <v>24743.9</v>
      </c>
    </row>
    <row r="40" spans="1:12" ht="15.75" x14ac:dyDescent="0.25">
      <c r="A40" s="25"/>
      <c r="B40" s="26"/>
      <c r="C40" s="27"/>
      <c r="D40" s="28"/>
      <c r="E40" s="28"/>
      <c r="F40" s="28"/>
    </row>
    <row r="41" spans="1:12" s="12" customFormat="1" ht="28.5" customHeight="1" x14ac:dyDescent="0.25">
      <c r="A41" s="68" t="s">
        <v>90</v>
      </c>
      <c r="B41" s="68"/>
      <c r="D41" s="11" t="s">
        <v>91</v>
      </c>
      <c r="L41"/>
    </row>
    <row r="42" spans="1:12" ht="15.75" x14ac:dyDescent="0.25">
      <c r="L42" s="12"/>
    </row>
  </sheetData>
  <mergeCells count="19">
    <mergeCell ref="D3:E3"/>
    <mergeCell ref="D4:E4"/>
    <mergeCell ref="A6:E6"/>
    <mergeCell ref="A7:E7"/>
    <mergeCell ref="A9:A12"/>
    <mergeCell ref="B9:B12"/>
    <mergeCell ref="C9:C12"/>
    <mergeCell ref="D9:D12"/>
    <mergeCell ref="E9:E12"/>
    <mergeCell ref="B35:B36"/>
    <mergeCell ref="F9:F12"/>
    <mergeCell ref="A38:A39"/>
    <mergeCell ref="B38:B39"/>
    <mergeCell ref="A41:B41"/>
    <mergeCell ref="A31:A32"/>
    <mergeCell ref="B31:B32"/>
    <mergeCell ref="A35:A36"/>
    <mergeCell ref="A33:A34"/>
    <mergeCell ref="B33:B34"/>
  </mergeCells>
  <phoneticPr fontId="12" type="noConversion"/>
  <pageMargins left="0.70866141732283472" right="0.31496062992125984" top="0.74803149606299213" bottom="0.55118110236220474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7AAC-38F3-40F1-840E-30881C17F62A}">
  <dimension ref="A1:M22"/>
  <sheetViews>
    <sheetView topLeftCell="A7" workbookViewId="0">
      <selection activeCell="M19" sqref="M19:M22"/>
    </sheetView>
  </sheetViews>
  <sheetFormatPr defaultRowHeight="15" x14ac:dyDescent="0.25"/>
  <cols>
    <col min="2" max="2" width="28.5703125" customWidth="1"/>
    <col min="4" max="4" width="27.28515625" customWidth="1"/>
    <col min="5" max="5" width="31" customWidth="1"/>
    <col min="6" max="6" width="23.5703125" customWidth="1"/>
    <col min="7" max="7" width="19.5703125" customWidth="1"/>
    <col min="8" max="8" width="18.42578125" customWidth="1"/>
    <col min="9" max="9" width="15.7109375" customWidth="1"/>
    <col min="10" max="10" width="16.42578125" customWidth="1"/>
    <col min="13" max="13" width="9.5703125" bestFit="1" customWidth="1"/>
  </cols>
  <sheetData>
    <row r="1" spans="1:10" ht="18.75" x14ac:dyDescent="0.3">
      <c r="A1" s="10"/>
      <c r="B1" s="10"/>
      <c r="C1" s="10"/>
      <c r="D1" s="10"/>
      <c r="E1" s="10"/>
      <c r="F1" s="10"/>
      <c r="G1" s="10"/>
      <c r="H1" s="10"/>
      <c r="I1" s="73" t="s">
        <v>238</v>
      </c>
      <c r="J1" s="73"/>
    </row>
    <row r="2" spans="1:10" ht="48.75" customHeight="1" x14ac:dyDescent="0.3">
      <c r="A2" s="10"/>
      <c r="B2" s="10"/>
      <c r="C2" s="10"/>
      <c r="D2" s="10"/>
      <c r="E2" s="10"/>
      <c r="F2" s="10"/>
      <c r="G2" s="10"/>
      <c r="H2" s="10"/>
      <c r="I2" s="72" t="s">
        <v>239</v>
      </c>
      <c r="J2" s="72"/>
    </row>
    <row r="3" spans="1:10" ht="24" customHeight="1" x14ac:dyDescent="0.3">
      <c r="A3" s="10"/>
      <c r="B3" s="10"/>
      <c r="C3" s="10"/>
      <c r="D3" s="10"/>
      <c r="E3" s="10"/>
      <c r="F3" s="10"/>
      <c r="G3" s="10"/>
      <c r="H3" s="10"/>
      <c r="I3" s="59"/>
      <c r="J3" s="59"/>
    </row>
    <row r="4" spans="1:10" ht="29.25" customHeight="1" x14ac:dyDescent="0.3">
      <c r="A4" s="10"/>
      <c r="B4" s="74" t="s">
        <v>94</v>
      </c>
      <c r="C4" s="74"/>
      <c r="D4" s="74"/>
      <c r="E4" s="74"/>
      <c r="F4" s="74"/>
      <c r="G4" s="74"/>
      <c r="H4" s="74"/>
      <c r="I4" s="74"/>
      <c r="J4" s="74"/>
    </row>
    <row r="5" spans="1:10" ht="48" customHeight="1" x14ac:dyDescent="0.3">
      <c r="A5" s="10"/>
      <c r="B5" s="108" t="s">
        <v>219</v>
      </c>
      <c r="C5" s="108"/>
      <c r="D5" s="108"/>
      <c r="E5" s="108"/>
      <c r="F5" s="108"/>
      <c r="G5" s="108"/>
      <c r="H5" s="108"/>
      <c r="I5" s="108"/>
      <c r="J5" s="108"/>
    </row>
    <row r="6" spans="1:10" ht="19.5" thickBo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81.75" customHeight="1" x14ac:dyDescent="0.25">
      <c r="B7" s="85" t="s">
        <v>224</v>
      </c>
      <c r="C7" s="102" t="s">
        <v>225</v>
      </c>
      <c r="D7" s="103"/>
      <c r="E7" s="85" t="s">
        <v>225</v>
      </c>
      <c r="F7" s="85" t="s">
        <v>226</v>
      </c>
      <c r="G7" s="85" t="s">
        <v>227</v>
      </c>
      <c r="H7" s="85" t="s">
        <v>228</v>
      </c>
      <c r="I7" s="87" t="s">
        <v>229</v>
      </c>
      <c r="J7" s="100" t="s">
        <v>236</v>
      </c>
    </row>
    <row r="8" spans="1:10" ht="17.25" customHeight="1" thickBot="1" x14ac:dyDescent="0.3">
      <c r="B8" s="86"/>
      <c r="C8" s="104"/>
      <c r="D8" s="105"/>
      <c r="E8" s="86"/>
      <c r="F8" s="86"/>
      <c r="G8" s="86"/>
      <c r="H8" s="86"/>
      <c r="I8" s="88"/>
      <c r="J8" s="101"/>
    </row>
    <row r="9" spans="1:10" ht="16.5" thickBot="1" x14ac:dyDescent="0.3">
      <c r="B9" s="52">
        <v>1</v>
      </c>
      <c r="C9" s="89">
        <v>2</v>
      </c>
      <c r="D9" s="90"/>
      <c r="E9" s="53">
        <v>3</v>
      </c>
      <c r="F9" s="53">
        <v>4</v>
      </c>
      <c r="G9" s="53">
        <v>5</v>
      </c>
      <c r="H9" s="53">
        <v>6</v>
      </c>
      <c r="I9" s="54">
        <v>8</v>
      </c>
      <c r="J9" s="54">
        <v>7</v>
      </c>
    </row>
    <row r="10" spans="1:10" ht="65.25" customHeight="1" x14ac:dyDescent="0.25">
      <c r="B10" s="91" t="s">
        <v>5</v>
      </c>
      <c r="C10" s="94" t="s">
        <v>230</v>
      </c>
      <c r="D10" s="95"/>
      <c r="E10" s="91" t="s">
        <v>243</v>
      </c>
      <c r="F10" s="91" t="s">
        <v>231</v>
      </c>
      <c r="G10" s="91" t="s">
        <v>232</v>
      </c>
      <c r="H10" s="91" t="s">
        <v>242</v>
      </c>
      <c r="I10" s="112" t="s">
        <v>104</v>
      </c>
      <c r="J10" s="115" t="s">
        <v>244</v>
      </c>
    </row>
    <row r="11" spans="1:10" ht="3.75" customHeight="1" x14ac:dyDescent="0.25">
      <c r="B11" s="92"/>
      <c r="C11" s="96"/>
      <c r="D11" s="97"/>
      <c r="E11" s="92"/>
      <c r="F11" s="92"/>
      <c r="G11" s="92"/>
      <c r="H11" s="92"/>
      <c r="I11" s="113"/>
      <c r="J11" s="116"/>
    </row>
    <row r="12" spans="1:10" ht="1.5" hidden="1" customHeight="1" x14ac:dyDescent="0.25">
      <c r="B12" s="92"/>
      <c r="C12" s="96"/>
      <c r="D12" s="97"/>
      <c r="E12" s="92"/>
      <c r="F12" s="92"/>
      <c r="G12" s="92"/>
      <c r="H12" s="92"/>
      <c r="I12" s="113"/>
      <c r="J12" s="116"/>
    </row>
    <row r="13" spans="1:10" hidden="1" x14ac:dyDescent="0.25">
      <c r="B13" s="92"/>
      <c r="C13" s="96"/>
      <c r="D13" s="97"/>
      <c r="E13" s="92"/>
      <c r="F13" s="92"/>
      <c r="G13" s="92"/>
      <c r="H13" s="92"/>
      <c r="I13" s="113"/>
      <c r="J13" s="116"/>
    </row>
    <row r="14" spans="1:10" ht="15.75" thickBot="1" x14ac:dyDescent="0.3">
      <c r="B14" s="92"/>
      <c r="C14" s="96"/>
      <c r="D14" s="97"/>
      <c r="E14" s="92"/>
      <c r="F14" s="92"/>
      <c r="G14" s="92"/>
      <c r="H14" s="93"/>
      <c r="I14" s="114"/>
      <c r="J14" s="117"/>
    </row>
    <row r="15" spans="1:10" ht="14.25" customHeight="1" x14ac:dyDescent="0.25">
      <c r="B15" s="92"/>
      <c r="C15" s="96"/>
      <c r="D15" s="97"/>
      <c r="E15" s="92"/>
      <c r="F15" s="92"/>
      <c r="G15" s="92"/>
      <c r="H15" s="91" t="s">
        <v>233</v>
      </c>
      <c r="I15" s="112" t="s">
        <v>104</v>
      </c>
      <c r="J15" s="118" t="s">
        <v>234</v>
      </c>
    </row>
    <row r="16" spans="1:10" x14ac:dyDescent="0.25">
      <c r="B16" s="92"/>
      <c r="C16" s="96"/>
      <c r="D16" s="97"/>
      <c r="E16" s="92"/>
      <c r="F16" s="92"/>
      <c r="G16" s="92"/>
      <c r="H16" s="92"/>
      <c r="I16" s="113"/>
      <c r="J16" s="119"/>
    </row>
    <row r="17" spans="2:13" ht="120.75" customHeight="1" thickBot="1" x14ac:dyDescent="0.3">
      <c r="B17" s="93"/>
      <c r="C17" s="98"/>
      <c r="D17" s="99"/>
      <c r="E17" s="93"/>
      <c r="F17" s="93"/>
      <c r="G17" s="93"/>
      <c r="H17" s="93"/>
      <c r="I17" s="114"/>
      <c r="J17" s="120"/>
    </row>
    <row r="18" spans="2:13" ht="19.5" thickBot="1" x14ac:dyDescent="0.3">
      <c r="B18" s="55"/>
      <c r="C18" s="109" t="s">
        <v>235</v>
      </c>
      <c r="D18" s="110"/>
      <c r="E18" s="110"/>
      <c r="F18" s="110"/>
      <c r="G18" s="110"/>
      <c r="H18" s="111"/>
      <c r="I18" s="56"/>
      <c r="J18" s="61">
        <v>72660.289999999994</v>
      </c>
    </row>
    <row r="19" spans="2:13" x14ac:dyDescent="0.25">
      <c r="B19" s="57"/>
      <c r="C19" s="57"/>
      <c r="D19" s="57"/>
      <c r="E19" s="57"/>
      <c r="F19" s="57"/>
      <c r="G19" s="57"/>
      <c r="H19" s="57"/>
      <c r="I19" s="57"/>
      <c r="J19" s="57"/>
      <c r="M19" s="65"/>
    </row>
    <row r="20" spans="2:13" ht="16.5" x14ac:dyDescent="0.25">
      <c r="B20" s="58"/>
    </row>
    <row r="21" spans="2:13" ht="18.75" x14ac:dyDescent="0.3">
      <c r="B21" s="106" t="s">
        <v>237</v>
      </c>
      <c r="C21" s="106"/>
      <c r="D21" s="106"/>
      <c r="G21" s="107" t="s">
        <v>91</v>
      </c>
      <c r="H21" s="107"/>
    </row>
    <row r="22" spans="2:13" x14ac:dyDescent="0.25">
      <c r="M22" s="65"/>
    </row>
  </sheetData>
  <mergeCells count="27">
    <mergeCell ref="J7:J8"/>
    <mergeCell ref="C7:D8"/>
    <mergeCell ref="B21:D21"/>
    <mergeCell ref="G21:H21"/>
    <mergeCell ref="I1:J1"/>
    <mergeCell ref="I2:J2"/>
    <mergeCell ref="B5:J5"/>
    <mergeCell ref="B4:J4"/>
    <mergeCell ref="C18:H18"/>
    <mergeCell ref="G10:G17"/>
    <mergeCell ref="H10:H14"/>
    <mergeCell ref="I10:I14"/>
    <mergeCell ref="J10:J14"/>
    <mergeCell ref="J15:J17"/>
    <mergeCell ref="I15:I17"/>
    <mergeCell ref="H15:H17"/>
    <mergeCell ref="H7:H8"/>
    <mergeCell ref="I7:I8"/>
    <mergeCell ref="C9:D9"/>
    <mergeCell ref="B10:B17"/>
    <mergeCell ref="C10:D17"/>
    <mergeCell ref="E10:E17"/>
    <mergeCell ref="F10:F17"/>
    <mergeCell ref="B7:B8"/>
    <mergeCell ref="E7:E8"/>
    <mergeCell ref="F7:F8"/>
    <mergeCell ref="G7:G8"/>
  </mergeCells>
  <pageMargins left="0.70866141732283472" right="0.31496062992125984" top="0.35433070866141736" bottom="0.35433070866141736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  <vt:lpstr>'додаток 2'!_Hlk90471247</vt:lpstr>
      <vt:lpstr>'додаток 3'!_Hlk90471247</vt:lpstr>
      <vt:lpstr>'додаток 4'!_Hlk90471247</vt:lpstr>
      <vt:lpstr>'додаток 5'!_Hlk90471247</vt:lpstr>
      <vt:lpstr>'додаток 2'!Заголовки_для_печати</vt:lpstr>
      <vt:lpstr>'додаток 3'!Заголовки_для_печати</vt:lpstr>
      <vt:lpstr>'додаток 4'!Заголовки_для_печати</vt:lpstr>
      <vt:lpstr>'додаток 5'!Заголовки_для_печати</vt:lpstr>
      <vt:lpstr>'додаток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2024-12-24T11:34:24Z</cp:lastPrinted>
  <dcterms:created xsi:type="dcterms:W3CDTF">2015-06-05T18:17:20Z</dcterms:created>
  <dcterms:modified xsi:type="dcterms:W3CDTF">2024-12-24T12:22:11Z</dcterms:modified>
</cp:coreProperties>
</file>